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PS\SPS (-...-) Odstranění objektů v obvodu OŘ Olomouc\ZD pro uchazeče\Díl 4 Soupis prací s výkazem výměr\"/>
    </mc:Choice>
  </mc:AlternateContent>
  <bookViews>
    <workbookView xWindow="0" yWindow="0" windowWidth="15705" windowHeight="9450"/>
  </bookViews>
  <sheets>
    <sheet name="Rekapitulace stavby" sheetId="1" r:id="rId1"/>
    <sheet name="SO 01 - vym.stanoviště č.4" sheetId="2" r:id="rId2"/>
    <sheet name="SO 02 - VRN" sheetId="3" r:id="rId3"/>
  </sheets>
  <definedNames>
    <definedName name="_xlnm._FilterDatabase" localSheetId="1" hidden="1">'SO 01 - vym.stanoviště č.4'!$C$119:$K$169</definedName>
    <definedName name="_xlnm._FilterDatabase" localSheetId="2" hidden="1">'SO 02 - VRN'!$C$119:$K$130</definedName>
    <definedName name="_xlnm.Print_Titles" localSheetId="0">'Rekapitulace stavby'!$92:$92</definedName>
    <definedName name="_xlnm.Print_Titles" localSheetId="1">'SO 01 - vym.stanoviště č.4'!$119:$119</definedName>
    <definedName name="_xlnm.Print_Titles" localSheetId="2">'SO 02 - VRN'!$119:$119</definedName>
    <definedName name="_xlnm.Print_Area" localSheetId="0">'Rekapitulace stavby'!$D$4:$AO$76,'Rekapitulace stavby'!$C$82:$AQ$97</definedName>
    <definedName name="_xlnm.Print_Area" localSheetId="1">'SO 01 - vym.stanoviště č.4'!$C$4:$J$76,'SO 01 - vym.stanoviště č.4'!$C$82:$J$101,'SO 01 - vym.stanoviště č.4'!$C$107:$K$169</definedName>
    <definedName name="_xlnm.Print_Area" localSheetId="2">'SO 02 - VRN'!$C$4:$J$76,'SO 02 - VRN'!$C$82:$J$101,'SO 02 - VRN'!$C$107:$K$130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29" i="3"/>
  <c r="BH129" i="3"/>
  <c r="BG129" i="3"/>
  <c r="BF129" i="3"/>
  <c r="T129" i="3"/>
  <c r="T128" i="3"/>
  <c r="R129" i="3"/>
  <c r="R128" i="3" s="1"/>
  <c r="P129" i="3"/>
  <c r="P128" i="3"/>
  <c r="BI126" i="3"/>
  <c r="BH126" i="3"/>
  <c r="BG126" i="3"/>
  <c r="BF126" i="3"/>
  <c r="T126" i="3"/>
  <c r="T125" i="3" s="1"/>
  <c r="R126" i="3"/>
  <c r="R125" i="3" s="1"/>
  <c r="P126" i="3"/>
  <c r="P125" i="3" s="1"/>
  <c r="BI123" i="3"/>
  <c r="BH123" i="3"/>
  <c r="BG123" i="3"/>
  <c r="BF123" i="3"/>
  <c r="T123" i="3"/>
  <c r="T122" i="3" s="1"/>
  <c r="R123" i="3"/>
  <c r="R122" i="3" s="1"/>
  <c r="P123" i="3"/>
  <c r="P122" i="3" s="1"/>
  <c r="F114" i="3"/>
  <c r="E112" i="3"/>
  <c r="F89" i="3"/>
  <c r="E87" i="3"/>
  <c r="J24" i="3"/>
  <c r="E24" i="3"/>
  <c r="J117" i="3" s="1"/>
  <c r="J23" i="3"/>
  <c r="J21" i="3"/>
  <c r="E21" i="3"/>
  <c r="J116" i="3" s="1"/>
  <c r="J20" i="3"/>
  <c r="J18" i="3"/>
  <c r="E18" i="3"/>
  <c r="F117" i="3" s="1"/>
  <c r="J17" i="3"/>
  <c r="J15" i="3"/>
  <c r="E15" i="3"/>
  <c r="F91" i="3" s="1"/>
  <c r="J14" i="3"/>
  <c r="J12" i="3"/>
  <c r="J114" i="3" s="1"/>
  <c r="E7" i="3"/>
  <c r="E85" i="3"/>
  <c r="J37" i="2"/>
  <c r="J36" i="2"/>
  <c r="AY95" i="1" s="1"/>
  <c r="J35" i="2"/>
  <c r="AX95" i="1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F114" i="2"/>
  <c r="E112" i="2"/>
  <c r="F89" i="2"/>
  <c r="E87" i="2"/>
  <c r="J24" i="2"/>
  <c r="E24" i="2"/>
  <c r="J117" i="2" s="1"/>
  <c r="J23" i="2"/>
  <c r="J21" i="2"/>
  <c r="E21" i="2"/>
  <c r="J116" i="2" s="1"/>
  <c r="J20" i="2"/>
  <c r="J18" i="2"/>
  <c r="E18" i="2"/>
  <c r="F92" i="2" s="1"/>
  <c r="J17" i="2"/>
  <c r="J15" i="2"/>
  <c r="E15" i="2"/>
  <c r="F116" i="2" s="1"/>
  <c r="J14" i="2"/>
  <c r="J12" i="2"/>
  <c r="J89" i="2"/>
  <c r="E7" i="2"/>
  <c r="E85" i="2"/>
  <c r="L90" i="1"/>
  <c r="AM90" i="1"/>
  <c r="AM89" i="1"/>
  <c r="L89" i="1"/>
  <c r="AM87" i="1"/>
  <c r="L87" i="1"/>
  <c r="L85" i="1"/>
  <c r="L84" i="1"/>
  <c r="BK129" i="3"/>
  <c r="J126" i="3"/>
  <c r="J168" i="2"/>
  <c r="BK166" i="2"/>
  <c r="J164" i="2"/>
  <c r="J162" i="2"/>
  <c r="J157" i="2"/>
  <c r="J154" i="2"/>
  <c r="J147" i="2"/>
  <c r="J141" i="2"/>
  <c r="BK138" i="2"/>
  <c r="J136" i="2"/>
  <c r="BK130" i="2"/>
  <c r="J128" i="2"/>
  <c r="BK123" i="2"/>
  <c r="J123" i="3"/>
  <c r="BK168" i="2"/>
  <c r="BK164" i="2"/>
  <c r="BK159" i="2"/>
  <c r="BK147" i="2"/>
  <c r="J143" i="2"/>
  <c r="J138" i="2"/>
  <c r="BK136" i="2"/>
  <c r="J132" i="2"/>
  <c r="J130" i="2"/>
  <c r="BK125" i="2"/>
  <c r="J129" i="3"/>
  <c r="BK126" i="3"/>
  <c r="BK123" i="3"/>
  <c r="J166" i="2"/>
  <c r="BK162" i="2"/>
  <c r="J159" i="2"/>
  <c r="BK157" i="2"/>
  <c r="BK154" i="2"/>
  <c r="BK143" i="2"/>
  <c r="BK141" i="2"/>
  <c r="BK132" i="2"/>
  <c r="BK128" i="2"/>
  <c r="J125" i="2"/>
  <c r="J123" i="2"/>
  <c r="AS94" i="1"/>
  <c r="P121" i="3" l="1"/>
  <c r="P120" i="3" s="1"/>
  <c r="AU96" i="1" s="1"/>
  <c r="R121" i="3"/>
  <c r="R120" i="3" s="1"/>
  <c r="T121" i="3"/>
  <c r="T120" i="3" s="1"/>
  <c r="T122" i="2"/>
  <c r="T146" i="2"/>
  <c r="R156" i="2"/>
  <c r="BK122" i="2"/>
  <c r="J122" i="2"/>
  <c r="J98" i="2" s="1"/>
  <c r="P122" i="2"/>
  <c r="BK146" i="2"/>
  <c r="J146" i="2" s="1"/>
  <c r="J99" i="2" s="1"/>
  <c r="R146" i="2"/>
  <c r="P156" i="2"/>
  <c r="R122" i="2"/>
  <c r="R121" i="2" s="1"/>
  <c r="R120" i="2" s="1"/>
  <c r="P146" i="2"/>
  <c r="BK156" i="2"/>
  <c r="J156" i="2" s="1"/>
  <c r="J100" i="2" s="1"/>
  <c r="T156" i="2"/>
  <c r="J91" i="2"/>
  <c r="E110" i="2"/>
  <c r="J114" i="2"/>
  <c r="F117" i="2"/>
  <c r="BE123" i="2"/>
  <c r="BE130" i="2"/>
  <c r="BE138" i="2"/>
  <c r="BE141" i="2"/>
  <c r="BE147" i="2"/>
  <c r="BE162" i="2"/>
  <c r="BE164" i="2"/>
  <c r="BE166" i="2"/>
  <c r="J89" i="3"/>
  <c r="J91" i="3"/>
  <c r="J92" i="3"/>
  <c r="F116" i="3"/>
  <c r="BK125" i="3"/>
  <c r="J125" i="3" s="1"/>
  <c r="J99" i="3" s="1"/>
  <c r="F91" i="2"/>
  <c r="J92" i="2"/>
  <c r="BE132" i="2"/>
  <c r="BE154" i="2"/>
  <c r="BE157" i="2"/>
  <c r="F92" i="3"/>
  <c r="E110" i="3"/>
  <c r="BE123" i="3"/>
  <c r="BE129" i="3"/>
  <c r="BK122" i="3"/>
  <c r="J122" i="3" s="1"/>
  <c r="J98" i="3" s="1"/>
  <c r="BE125" i="2"/>
  <c r="BE128" i="2"/>
  <c r="BE136" i="2"/>
  <c r="BE143" i="2"/>
  <c r="BE159" i="2"/>
  <c r="BE168" i="2"/>
  <c r="BE126" i="3"/>
  <c r="BK128" i="3"/>
  <c r="J128" i="3"/>
  <c r="J100" i="3"/>
  <c r="J34" i="2"/>
  <c r="AW95" i="1" s="1"/>
  <c r="F37" i="2"/>
  <c r="BD95" i="1"/>
  <c r="F34" i="3"/>
  <c r="BA96" i="1" s="1"/>
  <c r="F36" i="3"/>
  <c r="BC96" i="1"/>
  <c r="F35" i="2"/>
  <c r="BB95" i="1" s="1"/>
  <c r="J34" i="3"/>
  <c r="AW96" i="1" s="1"/>
  <c r="F35" i="3"/>
  <c r="BB96" i="1" s="1"/>
  <c r="F37" i="3"/>
  <c r="BD96" i="1"/>
  <c r="F34" i="2"/>
  <c r="BA95" i="1" s="1"/>
  <c r="F36" i="2"/>
  <c r="BC95" i="1" s="1"/>
  <c r="P121" i="2" l="1"/>
  <c r="P120" i="2"/>
  <c r="AU95" i="1"/>
  <c r="T121" i="2"/>
  <c r="T120" i="2" s="1"/>
  <c r="BK121" i="3"/>
  <c r="J121" i="3"/>
  <c r="J97" i="3"/>
  <c r="BK121" i="2"/>
  <c r="J121" i="2"/>
  <c r="J97" i="2"/>
  <c r="AU94" i="1"/>
  <c r="BD94" i="1"/>
  <c r="W33" i="1" s="1"/>
  <c r="BA94" i="1"/>
  <c r="AW94" i="1"/>
  <c r="AK30" i="1" s="1"/>
  <c r="BC94" i="1"/>
  <c r="AY94" i="1"/>
  <c r="J33" i="3"/>
  <c r="AV96" i="1" s="1"/>
  <c r="AT96" i="1" s="1"/>
  <c r="F33" i="2"/>
  <c r="AZ95" i="1"/>
  <c r="BB94" i="1"/>
  <c r="W31" i="1"/>
  <c r="F33" i="3"/>
  <c r="AZ96" i="1"/>
  <c r="J33" i="2"/>
  <c r="AV95" i="1" s="1"/>
  <c r="AT95" i="1" s="1"/>
  <c r="BK120" i="2" l="1"/>
  <c r="J120" i="2"/>
  <c r="J96" i="2"/>
  <c r="BK120" i="3"/>
  <c r="J120" i="3" s="1"/>
  <c r="J30" i="3" s="1"/>
  <c r="AG96" i="1" s="1"/>
  <c r="AN96" i="1" s="1"/>
  <c r="AZ94" i="1"/>
  <c r="W29" i="1"/>
  <c r="W30" i="1"/>
  <c r="W32" i="1"/>
  <c r="AX94" i="1"/>
  <c r="J96" i="3" l="1"/>
  <c r="J39" i="3"/>
  <c r="AV94" i="1"/>
  <c r="AK29" i="1"/>
  <c r="J30" i="2"/>
  <c r="AG95" i="1"/>
  <c r="AN95" i="1"/>
  <c r="J39" i="2" l="1"/>
  <c r="AT94" i="1"/>
  <c r="AG94" i="1"/>
  <c r="AK26" i="1"/>
  <c r="AK35" i="1" s="1"/>
  <c r="AN94" i="1" l="1"/>
</calcChain>
</file>

<file path=xl/sharedStrings.xml><?xml version="1.0" encoding="utf-8"?>
<sst xmlns="http://schemas.openxmlformats.org/spreadsheetml/2006/main" count="883" uniqueCount="242">
  <si>
    <t>Export Komplet</t>
  </si>
  <si>
    <t/>
  </si>
  <si>
    <t>2.0</t>
  </si>
  <si>
    <t>ZAMOK</t>
  </si>
  <si>
    <t>False</t>
  </si>
  <si>
    <t>{688ff7e1-ec2b-4fd2-ae3c-96253631d88e}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</si>
  <si>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</si>
  <si>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</si>
  <si>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</si>
  <si>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</si>
  <si>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</si>
  <si>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</si>
  <si>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</si>
  <si>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</si>
  <si>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as_047_2020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</si>
  <si>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</si>
  <si>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</si>
  <si>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Demolice - Val.Meziříčí- vym.stanoviště č.4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</si>
  <si>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</si>
  <si>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</si>
  <si>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</si>
  <si>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</si>
  <si>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</si>
  <si>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</si>
  <si>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</si>
  <si>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</si>
  <si>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</si>
  <si>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</si>
  <si>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</si>
  <si>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</si>
  <si>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</si>
  <si>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</si>
  <si>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</si>
  <si>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</si>
  <si>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</si>
  <si>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</si>
  <si>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</si>
  <si>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</si>
  <si>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</si>
  <si>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</si>
  <si>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</si>
  <si>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</si>
  <si>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</si>
  <si>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</si>
  <si>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</si>
  <si>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</si>
  <si>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</si>
  <si>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</si>
  <si>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</si>
  <si>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</si>
  <si>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</si>
  <si>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</si>
  <si>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</si>
  <si>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</si>
  <si>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</si>
  <si>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</si>
  <si>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</si>
  <si>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</si>
  <si>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</si>
  <si>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</si>
  <si>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</si>
  <si>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</si>
  <si>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</si>
  <si>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</si>
  <si>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</si>
  <si>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</si>
  <si>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</si>
  <si>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</si>
  <si>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</si>
  <si>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</si>
  <si>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</si>
  <si>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</si>
  <si>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</si>
  <si>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</si>
  <si>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</si>
  <si>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</si>
  <si>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</si>
  <si>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</si>
  <si>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vym.stanoviště č.4</t>
  </si>
  <si>
    <t>STA</t>
  </si>
  <si>
    <t>1</t>
  </si>
  <si>
    <t>{1b4509e6-0cec-43e7-8048-20f0ae7717a0}</t>
  </si>
  <si>
    <t>2</t>
  </si>
  <si>
    <t>SO 02</t>
  </si>
  <si>
    <t>VRN</t>
  </si>
  <si>
    <t>{112a1b83-b77d-4652-a9d6-84d6d2f07b82}</t>
  </si>
  <si>
    <t>KRYCÍ LIST SOUPISU PRACÍ</t>
  </si>
  <si>
    <t>Objekt:</t>
  </si>
  <si>
    <t>SO 01 - vym.stanoviště č.4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</si>
  <si>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</si>
  <si>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</si>
  <si>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</si>
  <si>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</si>
  <si>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</si>
  <si>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</si>
  <si>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</si>
  <si>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</si>
  <si>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</si>
  <si>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</si>
  <si>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</si>
  <si>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</si>
  <si>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</si>
  <si>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</si>
  <si>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</si>
  <si>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</si>
  <si>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</si>
  <si>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</si>
  <si>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</si>
  <si>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</si>
  <si>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</si>
  <si>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</si>
  <si>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</si>
  <si>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</si>
  <si>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</si>
  <si>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</si>
  <si>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</si>
  <si>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131251102</t>
  </si>
  <si>
    <t>Hloubení jam nezapažených v hornině třídy těžitelnosti I, skupiny 3 objem do 50 m3 strojně</t>
  </si>
  <si>
    <t>m3</t>
  </si>
  <si>
    <t>CS ÚRS 2020 01</t>
  </si>
  <si>
    <t>4</t>
  </si>
  <si>
    <t>-2041844171</t>
  </si>
  <si>
    <t>PP</t>
  </si>
  <si>
    <t>Hloubení nezapažených jam a zářezů strojně s urovnáním dna do předepsaného profilu a spádu v hornině třídy těžitelnosti I skupiny 3 přes 20 do 50 m3</t>
  </si>
  <si>
    <t>174111101</t>
  </si>
  <si>
    <t>Zásyp jam, šachet rýh nebo kolem objektů sypaninou se zhutněním ručně</t>
  </si>
  <si>
    <t>-684063246</t>
  </si>
  <si>
    <t>Zásyp sypaninou z jakékoliv horniny ručně s uložením výkopku ve vrstvách se zhutněním jam, šachet, rýh nebo kolem objektů v těchto vykopávkách</t>
  </si>
  <si>
    <t>VV</t>
  </si>
  <si>
    <t xml:space="preserve">   39,795</t>
  </si>
  <si>
    <t>181111121</t>
  </si>
  <si>
    <t>Plošná úprava terénu do 500 m2 zemina tř 1 až 4 nerovnosti do 150 mm v rovinně a svahu do 1:5</t>
  </si>
  <si>
    <t>m2</t>
  </si>
  <si>
    <t>-109572089</t>
  </si>
  <si>
    <t>Plošná úprava terénu v zemině tř. 1 až 4 s urovnáním povrchu bez doplnění ornice souvislé plochy do 500 m2 při nerovnostech terénu přes 100 do 150 mm v rovině nebo na svahu do 1:5</t>
  </si>
  <si>
    <t>5</t>
  </si>
  <si>
    <t>181351003</t>
  </si>
  <si>
    <t>Rozprostření ornice tl vrstvy do 200 mm pl do 100 m2 v rovině nebo ve svahu do 1:5 strojně</t>
  </si>
  <si>
    <t>1292102618</t>
  </si>
  <si>
    <t>Rozprostření a urovnání ornice v rovině nebo ve svahu sklonu do 1:5 strojně při souvislé ploše do 100 m2, tl. vrstvy do 200 mm</t>
  </si>
  <si>
    <t>6</t>
  </si>
  <si>
    <t>M</t>
  </si>
  <si>
    <t>10364100</t>
  </si>
  <si>
    <t>zemina pro terénní úpravy - tříděná</t>
  </si>
  <si>
    <t>t</t>
  </si>
  <si>
    <t>8</t>
  </si>
  <si>
    <t>1707250684</t>
  </si>
  <si>
    <t>81,250*0,2*1,6</t>
  </si>
  <si>
    <t>Součet</t>
  </si>
  <si>
    <t>19</t>
  </si>
  <si>
    <t>162751117</t>
  </si>
  <si>
    <t>Vodorovné přemístění do 10000 m výkopku/sypaniny z horniny třídy těžitelnosti I, skupiny 1 až 3</t>
  </si>
  <si>
    <t>-296424074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</si>
  <si>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</si>
  <si>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20</t>
  </si>
  <si>
    <t>162751119</t>
  </si>
  <si>
    <t>Příplatek k vodorovnému přemístění výkopku/sypaniny z horniny třídy těžitelnosti I, skupiny 1 až 3 ZKD 1000 m přes 10000 m</t>
  </si>
  <si>
    <t>1916015175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</si>
  <si>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</si>
  <si>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39,795*5 'Přepočtené koeficientem množství</t>
  </si>
  <si>
    <t>7</t>
  </si>
  <si>
    <t>181451311</t>
  </si>
  <si>
    <t>Založení trávníku strojně v jedné operaci v rovině</t>
  </si>
  <si>
    <t>-936537936</t>
  </si>
  <si>
    <t>Založení trávníku strojně výsevem včetně utažení na ploše v rovině nebo na svahu do 1:5</t>
  </si>
  <si>
    <t>00572410</t>
  </si>
  <si>
    <t>osivo směs travní parková</t>
  </si>
  <si>
    <t>kg</t>
  </si>
  <si>
    <t>-774731606</t>
  </si>
  <si>
    <t>81,25*0,025 'Přepočtené koeficientem množství</t>
  </si>
  <si>
    <t>9</t>
  </si>
  <si>
    <t>Ostatní konstrukce a práce, bourání</t>
  </si>
  <si>
    <t>12</t>
  </si>
  <si>
    <t>961044111</t>
  </si>
  <si>
    <t>Bourání základů z betonu prostého</t>
  </si>
  <si>
    <t>-1884630820</t>
  </si>
  <si>
    <t>Bourání základů z betonu  prostého</t>
  </si>
  <si>
    <t>základy</t>
  </si>
  <si>
    <t>1.3*0.4*(10.4+2.9*2)</t>
  </si>
  <si>
    <t>1.0*0.4*10.4</t>
  </si>
  <si>
    <t>0.6*0.3*(4.96+0.84*2)</t>
  </si>
  <si>
    <t>11</t>
  </si>
  <si>
    <t>981011314</t>
  </si>
  <si>
    <t>Demolice budov zděných na MVC podíl konstrukcí do 25 % postupným rozebíráním</t>
  </si>
  <si>
    <t>1093064160</t>
  </si>
  <si>
    <t>Demolice budov  postupným rozebíráním z cihel, kamene, smíšeného nebo hrázděného zdiva, tvárnic na maltu vápennou nebo vápenocementovou s podílem konstrukcí přes 20 do 25 %</t>
  </si>
  <si>
    <t>997</t>
  </si>
  <si>
    <t>Přesun sutě</t>
  </si>
  <si>
    <t>13</t>
  </si>
  <si>
    <t>997013501</t>
  </si>
  <si>
    <t>Odvoz suti a vybouraných hmot na skládku nebo meziskládku do 1 km se složením</t>
  </si>
  <si>
    <t>722325990</t>
  </si>
  <si>
    <t>Odvoz suti a vybouraných hmot na skládku nebo meziskládku  se složením, na vzdálenost do 1 km</t>
  </si>
  <si>
    <t>14</t>
  </si>
  <si>
    <t>997013509</t>
  </si>
  <si>
    <t>Příplatek k odvozu suti a vybouraných hmot na skládku ZKD 1 km přes 1 km</t>
  </si>
  <si>
    <t>1939546834</t>
  </si>
  <si>
    <t>Odvoz suti a vybouraných hmot na skládku nebo meziskládku  se složením, na vzdálenost Příplatek k ceně za každý další i započatý 1 km přes 1 km</t>
  </si>
  <si>
    <t>92,489*15 'Přepočtené koeficientem množství</t>
  </si>
  <si>
    <t>997013601</t>
  </si>
  <si>
    <t>Poplatek za uložení na skládce (skládkovné) stavebního odpadu betonového kód odpadu 17 01 01</t>
  </si>
  <si>
    <t>1320715961</t>
  </si>
  <si>
    <t>Poplatek za uložení stavebního odpadu na skládce (skládkovné) z prostého betonu zatříděného do Katalogu odpadů pod kódem 17 01 01</t>
  </si>
  <si>
    <t>16</t>
  </si>
  <si>
    <t>997013603</t>
  </si>
  <si>
    <t>Poplatek za uložení na skládce (skládkovné) stavebního odpadu cihelného kód odpadu 17 01 02</t>
  </si>
  <si>
    <t>152827082</t>
  </si>
  <si>
    <t>Poplatek za uložení stavebního odpadu na skládce (skládkovné) cihelného zatříděného do Katalogu odpadů pod kódem 17 01 02</t>
  </si>
  <si>
    <t>18</t>
  </si>
  <si>
    <t>997013631</t>
  </si>
  <si>
    <t>Poplatek za uložení na skládce (skládkovné) stavebního odpadu směsného kód odpadu 17 09 04</t>
  </si>
  <si>
    <t>-1128365834</t>
  </si>
  <si>
    <t>Poplatek za uložení stavebního odpadu na skládce (skládkovné) směsného stavebního a demoličního zatříděného do Katalogu odpadů pod kódem 17 09 04</t>
  </si>
  <si>
    <t>17</t>
  </si>
  <si>
    <t>997013811</t>
  </si>
  <si>
    <t>Poplatek za uložení na skládce (skládkovné) stavebního odpadu dřevěného kód odpadu 17 02 01</t>
  </si>
  <si>
    <t>1877417247</t>
  </si>
  <si>
    <t>Poplatek za uložení stavebního odpadu na skládce (skládkovné) dřevěného zatříděného do Katalogu odpadů pod kódem 17 02 01</t>
  </si>
  <si>
    <t>SO 02 - VRN</t>
  </si>
  <si>
    <t>VRN - Vedlejší rozpočtové náklady</t>
  </si>
  <si>
    <t xml:space="preserve">    VRN2 - Příprava staveniště</t>
  </si>
  <si>
    <t xml:space="preserve">    VRN7 - Provozní vlivy</t>
  </si>
  <si>
    <t xml:space="preserve">    VRN9 - Ostatní náklady</t>
  </si>
  <si>
    <t>Vedlejší rozpočtové náklady</t>
  </si>
  <si>
    <t>VRN2</t>
  </si>
  <si>
    <t>Příprava staveniště</t>
  </si>
  <si>
    <t>020001000</t>
  </si>
  <si>
    <t>soubor</t>
  </si>
  <si>
    <t>1024</t>
  </si>
  <si>
    <t>-1038592830</t>
  </si>
  <si>
    <t>Příprava staveniště
- zabezpečení staveniště
- vytýčení a přepojení IS</t>
  </si>
  <si>
    <t>VRN7</t>
  </si>
  <si>
    <t>Provozní vlivy</t>
  </si>
  <si>
    <t>070001000</t>
  </si>
  <si>
    <t>1745777236</t>
  </si>
  <si>
    <t>Provozní vlivy
práce v ochranném pásmu</t>
  </si>
  <si>
    <t>VRN9</t>
  </si>
  <si>
    <t>Ostatní náklady</t>
  </si>
  <si>
    <t>3</t>
  </si>
  <si>
    <t>090001000</t>
  </si>
  <si>
    <t>440299175</t>
  </si>
  <si>
    <t>Ostatní náklady
náklady na výlukovou činnost, pronájem tažné jednotky, nákladní jednotky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</si>
</sst>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6"/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9" t="s">
        <v>14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P5" s="22"/>
      <c r="AQ5" s="22"/>
      <c r="AR5" s="20"/>
      <c r="BE5" s="26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1" t="s">
        <v>17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22"/>
      <c r="AQ6" s="22"/>
      <c r="AR6" s="20"/>
      <c r="BE6" s="26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67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/>
      <c r="AO8" s="22"/>
      <c r="AP8" s="22"/>
      <c r="AQ8" s="22"/>
      <c r="AR8" s="20"/>
      <c r="BE8" s="26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7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6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26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7"/>
      <c r="BS12" s="17" t="s">
        <v>6</v>
      </c>
    </row>
    <row r="13" spans="1:74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27</v>
      </c>
      <c r="AO13" s="22"/>
      <c r="AP13" s="22"/>
      <c r="AQ13" s="22"/>
      <c r="AR13" s="20"/>
      <c r="BE13" s="267"/>
      <c r="BS13" s="17" t="s">
        <v>6</v>
      </c>
    </row>
    <row r="14" spans="1:74">
      <c r="B14" s="21"/>
      <c r="C14" s="22"/>
      <c r="D14" s="22"/>
      <c r="E14" s="272" t="s">
        <v>27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73"/>
      <c r="AC14" s="273"/>
      <c r="AD14" s="273"/>
      <c r="AE14" s="273"/>
      <c r="AF14" s="273"/>
      <c r="AG14" s="273"/>
      <c r="AH14" s="273"/>
      <c r="AI14" s="273"/>
      <c r="AJ14" s="273"/>
      <c r="AK14" s="29" t="s">
        <v>25</v>
      </c>
      <c r="AL14" s="22"/>
      <c r="AM14" s="22"/>
      <c r="AN14" s="31" t="s">
        <v>27</v>
      </c>
      <c r="AO14" s="22"/>
      <c r="AP14" s="22"/>
      <c r="AQ14" s="22"/>
      <c r="AR14" s="20"/>
      <c r="BE14" s="26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7"/>
      <c r="BS15" s="17" t="s">
        <v>4</v>
      </c>
    </row>
    <row r="16" spans="1:74" s="1" customFormat="1" ht="12" customHeight="1">
      <c r="B16" s="21"/>
      <c r="C16" s="22"/>
      <c r="D16" s="29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6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267"/>
      <c r="BS17" s="17" t="s">
        <v>29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7"/>
      <c r="BS18" s="17" t="s">
        <v>6</v>
      </c>
    </row>
    <row r="19" spans="1:71" s="1" customFormat="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6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267"/>
      <c r="BS20" s="17" t="s">
        <v>29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7"/>
    </row>
    <row r="22" spans="1:71" s="1" customFormat="1" ht="12" customHeight="1">
      <c r="B22" s="21"/>
      <c r="C22" s="22"/>
      <c r="D22" s="29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7"/>
    </row>
    <row r="23" spans="1:71" s="1" customFormat="1" ht="16.5" customHeight="1">
      <c r="B23" s="21"/>
      <c r="C23" s="22"/>
      <c r="D23" s="22"/>
      <c r="E23" s="274" t="s">
        <v>1</v>
      </c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2"/>
      <c r="AP23" s="22"/>
      <c r="AQ23" s="22"/>
      <c r="AR23" s="20"/>
      <c r="BE23" s="26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7"/>
    </row>
    <row r="26" spans="1:71" s="2" customFormat="1" ht="25.9" customHeight="1">
      <c r="A26" s="34"/>
      <c r="B26" s="35"/>
      <c r="C26" s="36"/>
      <c r="D26" s="37" t="s">
        <v>32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5">
        <f>ROUND(AG94,2)</f>
        <v>0</v>
      </c>
      <c r="AL26" s="276"/>
      <c r="AM26" s="276"/>
      <c r="AN26" s="276"/>
      <c r="AO26" s="276"/>
      <c r="AP26" s="36"/>
      <c r="AQ26" s="36"/>
      <c r="AR26" s="39"/>
      <c r="BE26" s="26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7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7" t="s">
        <v>33</v>
      </c>
      <c r="M28" s="277"/>
      <c r="N28" s="277"/>
      <c r="O28" s="277"/>
      <c r="P28" s="277"/>
      <c r="Q28" s="36"/>
      <c r="R28" s="36"/>
      <c r="S28" s="36"/>
      <c r="T28" s="36"/>
      <c r="U28" s="36"/>
      <c r="V28" s="36"/>
      <c r="W28" s="277" t="s">
        <v>34</v>
      </c>
      <c r="X28" s="277"/>
      <c r="Y28" s="277"/>
      <c r="Z28" s="277"/>
      <c r="AA28" s="277"/>
      <c r="AB28" s="277"/>
      <c r="AC28" s="277"/>
      <c r="AD28" s="277"/>
      <c r="AE28" s="277"/>
      <c r="AF28" s="36"/>
      <c r="AG28" s="36"/>
      <c r="AH28" s="36"/>
      <c r="AI28" s="36"/>
      <c r="AJ28" s="36"/>
      <c r="AK28" s="277" t="s">
        <v>35</v>
      </c>
      <c r="AL28" s="277"/>
      <c r="AM28" s="277"/>
      <c r="AN28" s="277"/>
      <c r="AO28" s="277"/>
      <c r="AP28" s="36"/>
      <c r="AQ28" s="36"/>
      <c r="AR28" s="39"/>
      <c r="BE28" s="267"/>
    </row>
    <row r="29" spans="1:71" s="3" customFormat="1" ht="14.45" customHeight="1">
      <c r="B29" s="40"/>
      <c r="C29" s="41"/>
      <c r="D29" s="29" t="s">
        <v>36</v>
      </c>
      <c r="E29" s="41"/>
      <c r="F29" s="29" t="s">
        <v>37</v>
      </c>
      <c r="G29" s="41"/>
      <c r="H29" s="41"/>
      <c r="I29" s="41"/>
      <c r="J29" s="41"/>
      <c r="K29" s="41"/>
      <c r="L29" s="280">
        <v>0.21</v>
      </c>
      <c r="M29" s="279"/>
      <c r="N29" s="279"/>
      <c r="O29" s="279"/>
      <c r="P29" s="279"/>
      <c r="Q29" s="41"/>
      <c r="R29" s="41"/>
      <c r="S29" s="41"/>
      <c r="T29" s="41"/>
      <c r="U29" s="41"/>
      <c r="V29" s="41"/>
      <c r="W29" s="278">
        <f>ROUND(AZ94, 2)</f>
        <v>0</v>
      </c>
      <c r="X29" s="279"/>
      <c r="Y29" s="279"/>
      <c r="Z29" s="279"/>
      <c r="AA29" s="279"/>
      <c r="AB29" s="279"/>
      <c r="AC29" s="279"/>
      <c r="AD29" s="279"/>
      <c r="AE29" s="279"/>
      <c r="AF29" s="41"/>
      <c r="AG29" s="41"/>
      <c r="AH29" s="41"/>
      <c r="AI29" s="41"/>
      <c r="AJ29" s="41"/>
      <c r="AK29" s="278">
        <f>ROUND(AV94, 2)</f>
        <v>0</v>
      </c>
      <c r="AL29" s="279"/>
      <c r="AM29" s="279"/>
      <c r="AN29" s="279"/>
      <c r="AO29" s="279"/>
      <c r="AP29" s="41"/>
      <c r="AQ29" s="41"/>
      <c r="AR29" s="42"/>
      <c r="BE29" s="268"/>
    </row>
    <row r="30" spans="1:71" s="3" customFormat="1" ht="14.45" customHeight="1">
      <c r="B30" s="40"/>
      <c r="C30" s="41"/>
      <c r="D30" s="41"/>
      <c r="E30" s="41"/>
      <c r="F30" s="29" t="s">
        <v>38</v>
      </c>
      <c r="G30" s="41"/>
      <c r="H30" s="41"/>
      <c r="I30" s="41"/>
      <c r="J30" s="41"/>
      <c r="K30" s="41"/>
      <c r="L30" s="280">
        <v>0.15</v>
      </c>
      <c r="M30" s="279"/>
      <c r="N30" s="279"/>
      <c r="O30" s="279"/>
      <c r="P30" s="279"/>
      <c r="Q30" s="41"/>
      <c r="R30" s="41"/>
      <c r="S30" s="41"/>
      <c r="T30" s="41"/>
      <c r="U30" s="41"/>
      <c r="V30" s="41"/>
      <c r="W30" s="278">
        <f>ROUND(BA94, 2)</f>
        <v>0</v>
      </c>
      <c r="X30" s="279"/>
      <c r="Y30" s="279"/>
      <c r="Z30" s="279"/>
      <c r="AA30" s="279"/>
      <c r="AB30" s="279"/>
      <c r="AC30" s="279"/>
      <c r="AD30" s="279"/>
      <c r="AE30" s="279"/>
      <c r="AF30" s="41"/>
      <c r="AG30" s="41"/>
      <c r="AH30" s="41"/>
      <c r="AI30" s="41"/>
      <c r="AJ30" s="41"/>
      <c r="AK30" s="278">
        <f>ROUND(AW94, 2)</f>
        <v>0</v>
      </c>
      <c r="AL30" s="279"/>
      <c r="AM30" s="279"/>
      <c r="AN30" s="279"/>
      <c r="AO30" s="279"/>
      <c r="AP30" s="41"/>
      <c r="AQ30" s="41"/>
      <c r="AR30" s="42"/>
      <c r="BE30" s="268"/>
    </row>
    <row r="31" spans="1:71" s="3" customFormat="1" ht="14.45" hidden="1" customHeight="1">
      <c r="B31" s="40"/>
      <c r="C31" s="41"/>
      <c r="D31" s="41"/>
      <c r="E31" s="41"/>
      <c r="F31" s="29" t="s">
        <v>39</v>
      </c>
      <c r="G31" s="41"/>
      <c r="H31" s="41"/>
      <c r="I31" s="41"/>
      <c r="J31" s="41"/>
      <c r="K31" s="41"/>
      <c r="L31" s="280">
        <v>0.21</v>
      </c>
      <c r="M31" s="279"/>
      <c r="N31" s="279"/>
      <c r="O31" s="279"/>
      <c r="P31" s="279"/>
      <c r="Q31" s="41"/>
      <c r="R31" s="41"/>
      <c r="S31" s="41"/>
      <c r="T31" s="41"/>
      <c r="U31" s="41"/>
      <c r="V31" s="41"/>
      <c r="W31" s="278">
        <f>ROUND(BB94, 2)</f>
        <v>0</v>
      </c>
      <c r="X31" s="279"/>
      <c r="Y31" s="279"/>
      <c r="Z31" s="279"/>
      <c r="AA31" s="279"/>
      <c r="AB31" s="279"/>
      <c r="AC31" s="279"/>
      <c r="AD31" s="279"/>
      <c r="AE31" s="279"/>
      <c r="AF31" s="41"/>
      <c r="AG31" s="41"/>
      <c r="AH31" s="41"/>
      <c r="AI31" s="41"/>
      <c r="AJ31" s="41"/>
      <c r="AK31" s="278">
        <v>0</v>
      </c>
      <c r="AL31" s="279"/>
      <c r="AM31" s="279"/>
      <c r="AN31" s="279"/>
      <c r="AO31" s="279"/>
      <c r="AP31" s="41"/>
      <c r="AQ31" s="41"/>
      <c r="AR31" s="42"/>
      <c r="BE31" s="268"/>
    </row>
    <row r="32" spans="1:71" s="3" customFormat="1" ht="14.45" hidden="1" customHeight="1">
      <c r="B32" s="40"/>
      <c r="C32" s="41"/>
      <c r="D32" s="41"/>
      <c r="E32" s="41"/>
      <c r="F32" s="29" t="s">
        <v>40</v>
      </c>
      <c r="G32" s="41"/>
      <c r="H32" s="41"/>
      <c r="I32" s="41"/>
      <c r="J32" s="41"/>
      <c r="K32" s="41"/>
      <c r="L32" s="280">
        <v>0.15</v>
      </c>
      <c r="M32" s="279"/>
      <c r="N32" s="279"/>
      <c r="O32" s="279"/>
      <c r="P32" s="279"/>
      <c r="Q32" s="41"/>
      <c r="R32" s="41"/>
      <c r="S32" s="41"/>
      <c r="T32" s="41"/>
      <c r="U32" s="41"/>
      <c r="V32" s="41"/>
      <c r="W32" s="278">
        <f>ROUND(BC94, 2)</f>
        <v>0</v>
      </c>
      <c r="X32" s="279"/>
      <c r="Y32" s="279"/>
      <c r="Z32" s="279"/>
      <c r="AA32" s="279"/>
      <c r="AB32" s="279"/>
      <c r="AC32" s="279"/>
      <c r="AD32" s="279"/>
      <c r="AE32" s="279"/>
      <c r="AF32" s="41"/>
      <c r="AG32" s="41"/>
      <c r="AH32" s="41"/>
      <c r="AI32" s="41"/>
      <c r="AJ32" s="41"/>
      <c r="AK32" s="278">
        <v>0</v>
      </c>
      <c r="AL32" s="279"/>
      <c r="AM32" s="279"/>
      <c r="AN32" s="279"/>
      <c r="AO32" s="279"/>
      <c r="AP32" s="41"/>
      <c r="AQ32" s="41"/>
      <c r="AR32" s="42"/>
      <c r="BE32" s="268"/>
    </row>
    <row r="33" spans="1:57" s="3" customFormat="1" ht="14.45" hidden="1" customHeight="1">
      <c r="B33" s="40"/>
      <c r="C33" s="41"/>
      <c r="D33" s="41"/>
      <c r="E33" s="41"/>
      <c r="F33" s="29" t="s">
        <v>41</v>
      </c>
      <c r="G33" s="41"/>
      <c r="H33" s="41"/>
      <c r="I33" s="41"/>
      <c r="J33" s="41"/>
      <c r="K33" s="41"/>
      <c r="L33" s="280">
        <v>0</v>
      </c>
      <c r="M33" s="279"/>
      <c r="N33" s="279"/>
      <c r="O33" s="279"/>
      <c r="P33" s="279"/>
      <c r="Q33" s="41"/>
      <c r="R33" s="41"/>
      <c r="S33" s="41"/>
      <c r="T33" s="41"/>
      <c r="U33" s="41"/>
      <c r="V33" s="41"/>
      <c r="W33" s="278">
        <f>ROUND(BD94, 2)</f>
        <v>0</v>
      </c>
      <c r="X33" s="279"/>
      <c r="Y33" s="279"/>
      <c r="Z33" s="279"/>
      <c r="AA33" s="279"/>
      <c r="AB33" s="279"/>
      <c r="AC33" s="279"/>
      <c r="AD33" s="279"/>
      <c r="AE33" s="279"/>
      <c r="AF33" s="41"/>
      <c r="AG33" s="41"/>
      <c r="AH33" s="41"/>
      <c r="AI33" s="41"/>
      <c r="AJ33" s="41"/>
      <c r="AK33" s="278">
        <v>0</v>
      </c>
      <c r="AL33" s="279"/>
      <c r="AM33" s="279"/>
      <c r="AN33" s="279"/>
      <c r="AO33" s="279"/>
      <c r="AP33" s="41"/>
      <c r="AQ33" s="41"/>
      <c r="AR33" s="42"/>
      <c r="BE33" s="268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7"/>
    </row>
    <row r="35" spans="1:57" s="2" customFormat="1" ht="25.9" customHeight="1">
      <c r="A35" s="34"/>
      <c r="B35" s="35"/>
      <c r="C35" s="43"/>
      <c r="D35" s="44" t="s">
        <v>42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43</v>
      </c>
      <c r="U35" s="45"/>
      <c r="V35" s="45"/>
      <c r="W35" s="45"/>
      <c r="X35" s="281" t="s">
        <v>44</v>
      </c>
      <c r="Y35" s="282"/>
      <c r="Z35" s="282"/>
      <c r="AA35" s="282"/>
      <c r="AB35" s="282"/>
      <c r="AC35" s="45"/>
      <c r="AD35" s="45"/>
      <c r="AE35" s="45"/>
      <c r="AF35" s="45"/>
      <c r="AG35" s="45"/>
      <c r="AH35" s="45"/>
      <c r="AI35" s="45"/>
      <c r="AJ35" s="45"/>
      <c r="AK35" s="283">
        <f>SUM(AK26:AK33)</f>
        <v>0</v>
      </c>
      <c r="AL35" s="282"/>
      <c r="AM35" s="282"/>
      <c r="AN35" s="282"/>
      <c r="AO35" s="28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46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>
      <c r="A60" s="34"/>
      <c r="B60" s="35"/>
      <c r="C60" s="36"/>
      <c r="D60" s="52" t="s">
        <v>47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48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47</v>
      </c>
      <c r="AI60" s="38"/>
      <c r="AJ60" s="38"/>
      <c r="AK60" s="38"/>
      <c r="AL60" s="38"/>
      <c r="AM60" s="52" t="s">
        <v>48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>
      <c r="A64" s="34"/>
      <c r="B64" s="35"/>
      <c r="C64" s="36"/>
      <c r="D64" s="49" t="s">
        <v>49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50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>
      <c r="A75" s="34"/>
      <c r="B75" s="35"/>
      <c r="C75" s="36"/>
      <c r="D75" s="52" t="s">
        <v>47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48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47</v>
      </c>
      <c r="AI75" s="38"/>
      <c r="AJ75" s="38"/>
      <c r="AK75" s="38"/>
      <c r="AL75" s="38"/>
      <c r="AM75" s="52" t="s">
        <v>48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51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as_047_2020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85" t="str">
        <f>K6</f>
        <v>Demolice - Val.Meziříčí- vym.stanoviště č.4</v>
      </c>
      <c r="M85" s="286"/>
      <c r="N85" s="286"/>
      <c r="O85" s="286"/>
      <c r="P85" s="286"/>
      <c r="Q85" s="286"/>
      <c r="R85" s="286"/>
      <c r="S85" s="286"/>
      <c r="T85" s="286"/>
      <c r="U85" s="286"/>
      <c r="V85" s="286"/>
      <c r="W85" s="286"/>
      <c r="X85" s="286"/>
      <c r="Y85" s="286"/>
      <c r="Z85" s="286"/>
      <c r="AA85" s="286"/>
      <c r="AB85" s="286"/>
      <c r="AC85" s="286"/>
      <c r="AD85" s="286"/>
      <c r="AE85" s="286"/>
      <c r="AF85" s="286"/>
      <c r="AG85" s="286"/>
      <c r="AH85" s="286"/>
      <c r="AI85" s="286"/>
      <c r="AJ85" s="286"/>
      <c r="AK85" s="286"/>
      <c r="AL85" s="286"/>
      <c r="AM85" s="286"/>
      <c r="AN85" s="286"/>
      <c r="AO85" s="286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87" t="str">
        <f>IF(AN8= "","",AN8)</f>
        <v/>
      </c>
      <c r="AN87" s="287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28</v>
      </c>
      <c r="AJ89" s="36"/>
      <c r="AK89" s="36"/>
      <c r="AL89" s="36"/>
      <c r="AM89" s="288" t="str">
        <f>IF(E17="","",E17)</f>
        <v xml:space="preserve"> </v>
      </c>
      <c r="AN89" s="289"/>
      <c r="AO89" s="289"/>
      <c r="AP89" s="289"/>
      <c r="AQ89" s="36"/>
      <c r="AR89" s="39"/>
      <c r="AS89" s="290" t="s">
        <v>52</v>
      </c>
      <c r="AT89" s="291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26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30</v>
      </c>
      <c r="AJ90" s="36"/>
      <c r="AK90" s="36"/>
      <c r="AL90" s="36"/>
      <c r="AM90" s="288" t="str">
        <f>IF(E20="","",E20)</f>
        <v xml:space="preserve"> </v>
      </c>
      <c r="AN90" s="289"/>
      <c r="AO90" s="289"/>
      <c r="AP90" s="289"/>
      <c r="AQ90" s="36"/>
      <c r="AR90" s="39"/>
      <c r="AS90" s="292"/>
      <c r="AT90" s="293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4"/>
      <c r="AT91" s="295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96" t="s">
        <v>53</v>
      </c>
      <c r="D92" s="297"/>
      <c r="E92" s="297"/>
      <c r="F92" s="297"/>
      <c r="G92" s="297"/>
      <c r="H92" s="73"/>
      <c r="I92" s="298" t="s">
        <v>54</v>
      </c>
      <c r="J92" s="297"/>
      <c r="K92" s="297"/>
      <c r="L92" s="297"/>
      <c r="M92" s="297"/>
      <c r="N92" s="297"/>
      <c r="O92" s="297"/>
      <c r="P92" s="297"/>
      <c r="Q92" s="297"/>
      <c r="R92" s="297"/>
      <c r="S92" s="297"/>
      <c r="T92" s="297"/>
      <c r="U92" s="297"/>
      <c r="V92" s="297"/>
      <c r="W92" s="297"/>
      <c r="X92" s="297"/>
      <c r="Y92" s="297"/>
      <c r="Z92" s="297"/>
      <c r="AA92" s="297"/>
      <c r="AB92" s="297"/>
      <c r="AC92" s="297"/>
      <c r="AD92" s="297"/>
      <c r="AE92" s="297"/>
      <c r="AF92" s="297"/>
      <c r="AG92" s="299" t="s">
        <v>55</v>
      </c>
      <c r="AH92" s="297"/>
      <c r="AI92" s="297"/>
      <c r="AJ92" s="297"/>
      <c r="AK92" s="297"/>
      <c r="AL92" s="297"/>
      <c r="AM92" s="297"/>
      <c r="AN92" s="298" t="s">
        <v>56</v>
      </c>
      <c r="AO92" s="297"/>
      <c r="AP92" s="300"/>
      <c r="AQ92" s="74" t="s">
        <v>57</v>
      </c>
      <c r="AR92" s="39"/>
      <c r="AS92" s="75" t="s">
        <v>58</v>
      </c>
      <c r="AT92" s="76" t="s">
        <v>59</v>
      </c>
      <c r="AU92" s="76" t="s">
        <v>60</v>
      </c>
      <c r="AV92" s="76" t="s">
        <v>61</v>
      </c>
      <c r="AW92" s="76" t="s">
        <v>62</v>
      </c>
      <c r="AX92" s="76" t="s">
        <v>63</v>
      </c>
      <c r="AY92" s="76" t="s">
        <v>64</v>
      </c>
      <c r="AZ92" s="76" t="s">
        <v>65</v>
      </c>
      <c r="BA92" s="76" t="s">
        <v>66</v>
      </c>
      <c r="BB92" s="76" t="s">
        <v>67</v>
      </c>
      <c r="BC92" s="76" t="s">
        <v>68</v>
      </c>
      <c r="BD92" s="77" t="s">
        <v>69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70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04">
        <f>ROUND(SUM(AG95:AG96),2)</f>
        <v>0</v>
      </c>
      <c r="AH94" s="304"/>
      <c r="AI94" s="304"/>
      <c r="AJ94" s="304"/>
      <c r="AK94" s="304"/>
      <c r="AL94" s="304"/>
      <c r="AM94" s="304"/>
      <c r="AN94" s="305">
        <f>SUM(AG94,AT94)</f>
        <v>0</v>
      </c>
      <c r="AO94" s="305"/>
      <c r="AP94" s="305"/>
      <c r="AQ94" s="85" t="s">
        <v>1</v>
      </c>
      <c r="AR94" s="86"/>
      <c r="AS94" s="87">
        <f>ROUND(SUM(AS95:AS96),2)</f>
        <v>0</v>
      </c>
      <c r="AT94" s="88">
        <f>ROUND(SUM(AV94:AW94),2)</f>
        <v>0</v>
      </c>
      <c r="AU94" s="89">
        <f>ROUND(SUM(AU95:AU96),5)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S94" s="91" t="s">
        <v>71</v>
      </c>
      <c r="BT94" s="91" t="s">
        <v>72</v>
      </c>
      <c r="BU94" s="92" t="s">
        <v>73</v>
      </c>
      <c r="BV94" s="91" t="s">
        <v>74</v>
      </c>
      <c r="BW94" s="91" t="s">
        <v>5</v>
      </c>
      <c r="BX94" s="91" t="s">
        <v>75</v>
      </c>
      <c r="CL94" s="91" t="s">
        <v>1</v>
      </c>
    </row>
    <row r="95" spans="1:91" s="7" customFormat="1" ht="16.5" customHeight="1">
      <c r="A95" s="93" t="s">
        <v>76</v>
      </c>
      <c r="B95" s="94"/>
      <c r="C95" s="95"/>
      <c r="D95" s="303" t="s">
        <v>77</v>
      </c>
      <c r="E95" s="303"/>
      <c r="F95" s="303"/>
      <c r="G95" s="303"/>
      <c r="H95" s="303"/>
      <c r="I95" s="96"/>
      <c r="J95" s="303" t="s">
        <v>78</v>
      </c>
      <c r="K95" s="303"/>
      <c r="L95" s="303"/>
      <c r="M95" s="303"/>
      <c r="N95" s="303"/>
      <c r="O95" s="303"/>
      <c r="P95" s="303"/>
      <c r="Q95" s="303"/>
      <c r="R95" s="303"/>
      <c r="S95" s="303"/>
      <c r="T95" s="303"/>
      <c r="U95" s="303"/>
      <c r="V95" s="303"/>
      <c r="W95" s="303"/>
      <c r="X95" s="303"/>
      <c r="Y95" s="303"/>
      <c r="Z95" s="303"/>
      <c r="AA95" s="303"/>
      <c r="AB95" s="303"/>
      <c r="AC95" s="303"/>
      <c r="AD95" s="303"/>
      <c r="AE95" s="303"/>
      <c r="AF95" s="303"/>
      <c r="AG95" s="301">
        <f>'SO 01 - vym.stanoviště č.4'!J30</f>
        <v>0</v>
      </c>
      <c r="AH95" s="302"/>
      <c r="AI95" s="302"/>
      <c r="AJ95" s="302"/>
      <c r="AK95" s="302"/>
      <c r="AL95" s="302"/>
      <c r="AM95" s="302"/>
      <c r="AN95" s="301">
        <f>SUM(AG95,AT95)</f>
        <v>0</v>
      </c>
      <c r="AO95" s="302"/>
      <c r="AP95" s="302"/>
      <c r="AQ95" s="97" t="s">
        <v>79</v>
      </c>
      <c r="AR95" s="98"/>
      <c r="AS95" s="99">
        <v>0</v>
      </c>
      <c r="AT95" s="100">
        <f>ROUND(SUM(AV95:AW95),2)</f>
        <v>0</v>
      </c>
      <c r="AU95" s="101">
        <f>'SO 01 - vym.stanoviště č.4'!P120</f>
        <v>0</v>
      </c>
      <c r="AV95" s="100">
        <f>'SO 01 - vym.stanoviště č.4'!J33</f>
        <v>0</v>
      </c>
      <c r="AW95" s="100">
        <f>'SO 01 - vym.stanoviště č.4'!J34</f>
        <v>0</v>
      </c>
      <c r="AX95" s="100">
        <f>'SO 01 - vym.stanoviště č.4'!J35</f>
        <v>0</v>
      </c>
      <c r="AY95" s="100">
        <f>'SO 01 - vym.stanoviště č.4'!J36</f>
        <v>0</v>
      </c>
      <c r="AZ95" s="100">
        <f>'SO 01 - vym.stanoviště č.4'!F33</f>
        <v>0</v>
      </c>
      <c r="BA95" s="100">
        <f>'SO 01 - vym.stanoviště č.4'!F34</f>
        <v>0</v>
      </c>
      <c r="BB95" s="100">
        <f>'SO 01 - vym.stanoviště č.4'!F35</f>
        <v>0</v>
      </c>
      <c r="BC95" s="100">
        <f>'SO 01 - vym.stanoviště č.4'!F36</f>
        <v>0</v>
      </c>
      <c r="BD95" s="102">
        <f>'SO 01 - vym.stanoviště č.4'!F37</f>
        <v>0</v>
      </c>
      <c r="BT95" s="103" t="s">
        <v>80</v>
      </c>
      <c r="BV95" s="103" t="s">
        <v>74</v>
      </c>
      <c r="BW95" s="103" t="s">
        <v>81</v>
      </c>
      <c r="BX95" s="103" t="s">
        <v>5</v>
      </c>
      <c r="CL95" s="103" t="s">
        <v>1</v>
      </c>
      <c r="CM95" s="103" t="s">
        <v>82</v>
      </c>
    </row>
    <row r="96" spans="1:91" s="7" customFormat="1" ht="16.5" customHeight="1">
      <c r="A96" s="93" t="s">
        <v>76</v>
      </c>
      <c r="B96" s="94"/>
      <c r="C96" s="95"/>
      <c r="D96" s="303" t="s">
        <v>83</v>
      </c>
      <c r="E96" s="303"/>
      <c r="F96" s="303"/>
      <c r="G96" s="303"/>
      <c r="H96" s="303"/>
      <c r="I96" s="96"/>
      <c r="J96" s="303" t="s">
        <v>84</v>
      </c>
      <c r="K96" s="303"/>
      <c r="L96" s="303"/>
      <c r="M96" s="303"/>
      <c r="N96" s="303"/>
      <c r="O96" s="303"/>
      <c r="P96" s="303"/>
      <c r="Q96" s="303"/>
      <c r="R96" s="303"/>
      <c r="S96" s="303"/>
      <c r="T96" s="303"/>
      <c r="U96" s="303"/>
      <c r="V96" s="303"/>
      <c r="W96" s="303"/>
      <c r="X96" s="303"/>
      <c r="Y96" s="303"/>
      <c r="Z96" s="303"/>
      <c r="AA96" s="303"/>
      <c r="AB96" s="303"/>
      <c r="AC96" s="303"/>
      <c r="AD96" s="303"/>
      <c r="AE96" s="303"/>
      <c r="AF96" s="303"/>
      <c r="AG96" s="301">
        <f>'SO 02 - VRN'!J30</f>
        <v>0</v>
      </c>
      <c r="AH96" s="302"/>
      <c r="AI96" s="302"/>
      <c r="AJ96" s="302"/>
      <c r="AK96" s="302"/>
      <c r="AL96" s="302"/>
      <c r="AM96" s="302"/>
      <c r="AN96" s="301">
        <f>SUM(AG96,AT96)</f>
        <v>0</v>
      </c>
      <c r="AO96" s="302"/>
      <c r="AP96" s="302"/>
      <c r="AQ96" s="97" t="s">
        <v>79</v>
      </c>
      <c r="AR96" s="98"/>
      <c r="AS96" s="104">
        <v>0</v>
      </c>
      <c r="AT96" s="105">
        <f>ROUND(SUM(AV96:AW96),2)</f>
        <v>0</v>
      </c>
      <c r="AU96" s="106">
        <f>'SO 02 - VRN'!P120</f>
        <v>0</v>
      </c>
      <c r="AV96" s="105">
        <f>'SO 02 - VRN'!J33</f>
        <v>0</v>
      </c>
      <c r="AW96" s="105">
        <f>'SO 02 - VRN'!J34</f>
        <v>0</v>
      </c>
      <c r="AX96" s="105">
        <f>'SO 02 - VRN'!J35</f>
        <v>0</v>
      </c>
      <c r="AY96" s="105">
        <f>'SO 02 - VRN'!J36</f>
        <v>0</v>
      </c>
      <c r="AZ96" s="105">
        <f>'SO 02 - VRN'!F33</f>
        <v>0</v>
      </c>
      <c r="BA96" s="105">
        <f>'SO 02 - VRN'!F34</f>
        <v>0</v>
      </c>
      <c r="BB96" s="105">
        <f>'SO 02 - VRN'!F35</f>
        <v>0</v>
      </c>
      <c r="BC96" s="105">
        <f>'SO 02 - VRN'!F36</f>
        <v>0</v>
      </c>
      <c r="BD96" s="107">
        <f>'SO 02 - VRN'!F37</f>
        <v>0</v>
      </c>
      <c r="BT96" s="103" t="s">
        <v>80</v>
      </c>
      <c r="BV96" s="103" t="s">
        <v>74</v>
      </c>
      <c r="BW96" s="103" t="s">
        <v>85</v>
      </c>
      <c r="BX96" s="103" t="s">
        <v>5</v>
      </c>
      <c r="CL96" s="103" t="s">
        <v>1</v>
      </c>
      <c r="CM96" s="103" t="s">
        <v>82</v>
      </c>
    </row>
    <row r="97" spans="1:5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algorithmName="SHA-512" hashValue="nLbN7RaRJrhGWtpE4FQSwwysFonygy9o3MDKUL/EAwh/iLlJ5wFX9j86qVHMT0KzqJhTqsTI9bA7VgiL1tQc/Q==" saltValue="Y0biLZpRsFDtt1EgdoIQLT25f1ZpN6gvjg1j4xzHZQjQA2mcFy1pysbkrZaviC4QAdc27Li6U04amgEyA6FOYQ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vym.stanoviště č.4'!C2" display="/"/>
    <hyperlink ref="A96" location="'SO 02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0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7" t="s">
        <v>81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82</v>
      </c>
    </row>
    <row r="4" spans="1:46" s="1" customFormat="1" ht="24.95" customHeight="1">
      <c r="B4" s="20"/>
      <c r="D4" s="112" t="s">
        <v>86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07" t="str">
        <f>'Rekapitulace stavby'!K6</f>
        <v>Demolice - Val.Meziříčí- vym.stanoviště č.4</v>
      </c>
      <c r="F7" s="308"/>
      <c r="G7" s="308"/>
      <c r="H7" s="308"/>
      <c r="I7" s="108"/>
      <c r="L7" s="20"/>
    </row>
    <row r="8" spans="1:46" s="2" customFormat="1" ht="12" customHeight="1">
      <c r="A8" s="34"/>
      <c r="B8" s="39"/>
      <c r="C8" s="34"/>
      <c r="D8" s="114" t="s">
        <v>87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9" t="s">
        <v>88</v>
      </c>
      <c r="F9" s="310"/>
      <c r="G9" s="310"/>
      <c r="H9" s="310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23</v>
      </c>
      <c r="E14" s="34"/>
      <c r="F14" s="34"/>
      <c r="G14" s="34"/>
      <c r="H14" s="34"/>
      <c r="I14" s="117" t="s">
        <v>24</v>
      </c>
      <c r="J14" s="116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 xml:space="preserve"> </v>
      </c>
      <c r="F15" s="34"/>
      <c r="G15" s="34"/>
      <c r="H15" s="34"/>
      <c r="I15" s="117" t="s">
        <v>25</v>
      </c>
      <c r="J15" s="116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26</v>
      </c>
      <c r="E17" s="34"/>
      <c r="F17" s="34"/>
      <c r="G17" s="34"/>
      <c r="H17" s="34"/>
      <c r="I17" s="117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1" t="str">
        <f>'Rekapitulace stavby'!E14</f>
        <v>Vyplň údaj</v>
      </c>
      <c r="F18" s="312"/>
      <c r="G18" s="312"/>
      <c r="H18" s="312"/>
      <c r="I18" s="117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28</v>
      </c>
      <c r="E20" s="34"/>
      <c r="F20" s="34"/>
      <c r="G20" s="34"/>
      <c r="H20" s="34"/>
      <c r="I20" s="117" t="s">
        <v>24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25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30</v>
      </c>
      <c r="E23" s="34"/>
      <c r="F23" s="34"/>
      <c r="G23" s="34"/>
      <c r="H23" s="34"/>
      <c r="I23" s="117" t="s">
        <v>24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25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31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3" t="s">
        <v>1</v>
      </c>
      <c r="F27" s="313"/>
      <c r="G27" s="313"/>
      <c r="H27" s="313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32</v>
      </c>
      <c r="E30" s="34"/>
      <c r="F30" s="34"/>
      <c r="G30" s="34"/>
      <c r="H30" s="34"/>
      <c r="I30" s="115"/>
      <c r="J30" s="126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34</v>
      </c>
      <c r="G32" s="34"/>
      <c r="H32" s="34"/>
      <c r="I32" s="128" t="s">
        <v>33</v>
      </c>
      <c r="J32" s="127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36</v>
      </c>
      <c r="E33" s="114" t="s">
        <v>37</v>
      </c>
      <c r="F33" s="130">
        <f>ROUND((SUM(BE120:BE169)),  2)</f>
        <v>0</v>
      </c>
      <c r="G33" s="34"/>
      <c r="H33" s="34"/>
      <c r="I33" s="131">
        <v>0.21</v>
      </c>
      <c r="J33" s="130">
        <f>ROUND(((SUM(BE120:BE169))*I33),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38</v>
      </c>
      <c r="F34" s="130">
        <f>ROUND((SUM(BF120:BF169)),  2)</f>
        <v>0</v>
      </c>
      <c r="G34" s="34"/>
      <c r="H34" s="34"/>
      <c r="I34" s="131">
        <v>0.15</v>
      </c>
      <c r="J34" s="130">
        <f>ROUND(((SUM(BF120:BF169))*I34),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39</v>
      </c>
      <c r="F35" s="130">
        <f>ROUND((SUM(BG120:BG169)),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40</v>
      </c>
      <c r="F36" s="130">
        <f>ROUND((SUM(BH120:BH169)),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41</v>
      </c>
      <c r="F37" s="130">
        <f>ROUND((SUM(BI120:BI169)),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42</v>
      </c>
      <c r="E39" s="134"/>
      <c r="F39" s="134"/>
      <c r="G39" s="135" t="s">
        <v>43</v>
      </c>
      <c r="H39" s="136" t="s">
        <v>44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45</v>
      </c>
      <c r="E50" s="141"/>
      <c r="F50" s="141"/>
      <c r="G50" s="140" t="s">
        <v>46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3" t="s">
        <v>47</v>
      </c>
      <c r="E61" s="144"/>
      <c r="F61" s="145" t="s">
        <v>48</v>
      </c>
      <c r="G61" s="143" t="s">
        <v>47</v>
      </c>
      <c r="H61" s="144"/>
      <c r="I61" s="146"/>
      <c r="J61" s="147" t="s">
        <v>48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40" t="s">
        <v>49</v>
      </c>
      <c r="E65" s="148"/>
      <c r="F65" s="148"/>
      <c r="G65" s="140" t="s">
        <v>50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3" t="s">
        <v>47</v>
      </c>
      <c r="E76" s="144"/>
      <c r="F76" s="145" t="s">
        <v>48</v>
      </c>
      <c r="G76" s="143" t="s">
        <v>47</v>
      </c>
      <c r="H76" s="144"/>
      <c r="I76" s="146"/>
      <c r="J76" s="147" t="s">
        <v>48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89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4" t="str">
        <f>E7</f>
        <v>Demolice - Val.Meziříčí- vym.stanoviště č.4</v>
      </c>
      <c r="F85" s="315"/>
      <c r="G85" s="315"/>
      <c r="H85" s="315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87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5" t="str">
        <f>E9</f>
        <v>SO 01 - vym.stanoviště č.4</v>
      </c>
      <c r="F87" s="316"/>
      <c r="G87" s="316"/>
      <c r="H87" s="316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117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117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90</v>
      </c>
      <c r="D94" s="157"/>
      <c r="E94" s="157"/>
      <c r="F94" s="157"/>
      <c r="G94" s="157"/>
      <c r="H94" s="157"/>
      <c r="I94" s="158"/>
      <c r="J94" s="159" t="s">
        <v>91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92</v>
      </c>
      <c r="D96" s="36"/>
      <c r="E96" s="36"/>
      <c r="F96" s="36"/>
      <c r="G96" s="36"/>
      <c r="H96" s="36"/>
      <c r="I96" s="115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93</v>
      </c>
    </row>
    <row r="97" spans="1:31" s="9" customFormat="1" ht="24.95" customHeight="1">
      <c r="B97" s="161"/>
      <c r="C97" s="162"/>
      <c r="D97" s="163" t="s">
        <v>94</v>
      </c>
      <c r="E97" s="164"/>
      <c r="F97" s="164"/>
      <c r="G97" s="164"/>
      <c r="H97" s="164"/>
      <c r="I97" s="165"/>
      <c r="J97" s="166">
        <f>J121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95</v>
      </c>
      <c r="E98" s="171"/>
      <c r="F98" s="171"/>
      <c r="G98" s="171"/>
      <c r="H98" s="171"/>
      <c r="I98" s="172"/>
      <c r="J98" s="173">
        <f>J122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96</v>
      </c>
      <c r="E99" s="171"/>
      <c r="F99" s="171"/>
      <c r="G99" s="171"/>
      <c r="H99" s="171"/>
      <c r="I99" s="172"/>
      <c r="J99" s="173">
        <f>J146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97</v>
      </c>
      <c r="E100" s="171"/>
      <c r="F100" s="171"/>
      <c r="G100" s="171"/>
      <c r="H100" s="171"/>
      <c r="I100" s="172"/>
      <c r="J100" s="173">
        <f>J156</f>
        <v>0</v>
      </c>
      <c r="K100" s="169"/>
      <c r="L100" s="174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115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152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155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98</v>
      </c>
      <c r="D107" s="36"/>
      <c r="E107" s="36"/>
      <c r="F107" s="36"/>
      <c r="G107" s="36"/>
      <c r="H107" s="36"/>
      <c r="I107" s="115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14" t="str">
        <f>E7</f>
        <v>Demolice - Val.Meziříčí- vym.stanoviště č.4</v>
      </c>
      <c r="F110" s="315"/>
      <c r="G110" s="315"/>
      <c r="H110" s="315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87</v>
      </c>
      <c r="D111" s="36"/>
      <c r="E111" s="36"/>
      <c r="F111" s="36"/>
      <c r="G111" s="36"/>
      <c r="H111" s="36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85" t="str">
        <f>E9</f>
        <v>SO 01 - vym.stanoviště č.4</v>
      </c>
      <c r="F112" s="316"/>
      <c r="G112" s="316"/>
      <c r="H112" s="31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 xml:space="preserve"> </v>
      </c>
      <c r="G114" s="36"/>
      <c r="H114" s="36"/>
      <c r="I114" s="117" t="s">
        <v>22</v>
      </c>
      <c r="J114" s="66">
        <f>IF(J12="","",J12)</f>
        <v>0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23</v>
      </c>
      <c r="D116" s="36"/>
      <c r="E116" s="36"/>
      <c r="F116" s="27" t="str">
        <f>E15</f>
        <v xml:space="preserve"> </v>
      </c>
      <c r="G116" s="36"/>
      <c r="H116" s="36"/>
      <c r="I116" s="117" t="s">
        <v>28</v>
      </c>
      <c r="J116" s="32" t="str">
        <f>E21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26</v>
      </c>
      <c r="D117" s="36"/>
      <c r="E117" s="36"/>
      <c r="F117" s="27" t="str">
        <f>IF(E18="","",E18)</f>
        <v>Vyplň údaj</v>
      </c>
      <c r="G117" s="36"/>
      <c r="H117" s="36"/>
      <c r="I117" s="117" t="s">
        <v>30</v>
      </c>
      <c r="J117" s="32" t="str">
        <f>E24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115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75"/>
      <c r="B119" s="176"/>
      <c r="C119" s="177" t="s">
        <v>99</v>
      </c>
      <c r="D119" s="178" t="s">
        <v>57</v>
      </c>
      <c r="E119" s="178" t="s">
        <v>53</v>
      </c>
      <c r="F119" s="178" t="s">
        <v>54</v>
      </c>
      <c r="G119" s="178" t="s">
        <v>100</v>
      </c>
      <c r="H119" s="178" t="s">
        <v>101</v>
      </c>
      <c r="I119" s="179" t="s">
        <v>102</v>
      </c>
      <c r="J119" s="178" t="s">
        <v>91</v>
      </c>
      <c r="K119" s="180" t="s">
        <v>103</v>
      </c>
      <c r="L119" s="181"/>
      <c r="M119" s="75" t="s">
        <v>1</v>
      </c>
      <c r="N119" s="76" t="s">
        <v>36</v>
      </c>
      <c r="O119" s="76" t="s">
        <v>104</v>
      </c>
      <c r="P119" s="76" t="s">
        <v>105</v>
      </c>
      <c r="Q119" s="76" t="s">
        <v>106</v>
      </c>
      <c r="R119" s="76" t="s">
        <v>107</v>
      </c>
      <c r="S119" s="76" t="s">
        <v>108</v>
      </c>
      <c r="T119" s="77" t="s">
        <v>109</v>
      </c>
      <c r="U119" s="175"/>
      <c r="V119" s="175"/>
      <c r="W119" s="175"/>
      <c r="X119" s="175"/>
      <c r="Y119" s="175"/>
      <c r="Z119" s="175"/>
      <c r="AA119" s="175"/>
      <c r="AB119" s="175"/>
      <c r="AC119" s="175"/>
      <c r="AD119" s="175"/>
      <c r="AE119" s="175"/>
    </row>
    <row r="120" spans="1:65" s="2" customFormat="1" ht="22.9" customHeight="1">
      <c r="A120" s="34"/>
      <c r="B120" s="35"/>
      <c r="C120" s="82" t="s">
        <v>110</v>
      </c>
      <c r="D120" s="36"/>
      <c r="E120" s="36"/>
      <c r="F120" s="36"/>
      <c r="G120" s="36"/>
      <c r="H120" s="36"/>
      <c r="I120" s="115"/>
      <c r="J120" s="182">
        <f>BK120</f>
        <v>0</v>
      </c>
      <c r="K120" s="36"/>
      <c r="L120" s="39"/>
      <c r="M120" s="78"/>
      <c r="N120" s="183"/>
      <c r="O120" s="79"/>
      <c r="P120" s="184">
        <f>P121</f>
        <v>0</v>
      </c>
      <c r="Q120" s="79"/>
      <c r="R120" s="184">
        <f>R121</f>
        <v>26.002030999999999</v>
      </c>
      <c r="S120" s="79"/>
      <c r="T120" s="185">
        <f>T121</f>
        <v>92.488499999999988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71</v>
      </c>
      <c r="AU120" s="17" t="s">
        <v>93</v>
      </c>
      <c r="BK120" s="186">
        <f>BK121</f>
        <v>0</v>
      </c>
    </row>
    <row r="121" spans="1:65" s="12" customFormat="1" ht="25.9" customHeight="1">
      <c r="B121" s="187"/>
      <c r="C121" s="188"/>
      <c r="D121" s="189" t="s">
        <v>71</v>
      </c>
      <c r="E121" s="190" t="s">
        <v>111</v>
      </c>
      <c r="F121" s="190" t="s">
        <v>112</v>
      </c>
      <c r="G121" s="188"/>
      <c r="H121" s="188"/>
      <c r="I121" s="191"/>
      <c r="J121" s="192">
        <f>BK121</f>
        <v>0</v>
      </c>
      <c r="K121" s="188"/>
      <c r="L121" s="193"/>
      <c r="M121" s="194"/>
      <c r="N121" s="195"/>
      <c r="O121" s="195"/>
      <c r="P121" s="196">
        <f>P122+P146+P156</f>
        <v>0</v>
      </c>
      <c r="Q121" s="195"/>
      <c r="R121" s="196">
        <f>R122+R146+R156</f>
        <v>26.002030999999999</v>
      </c>
      <c r="S121" s="195"/>
      <c r="T121" s="197">
        <f>T122+T146+T156</f>
        <v>92.488499999999988</v>
      </c>
      <c r="AR121" s="198" t="s">
        <v>80</v>
      </c>
      <c r="AT121" s="199" t="s">
        <v>71</v>
      </c>
      <c r="AU121" s="199" t="s">
        <v>72</v>
      </c>
      <c r="AY121" s="198" t="s">
        <v>113</v>
      </c>
      <c r="BK121" s="200">
        <f>BK122+BK146+BK156</f>
        <v>0</v>
      </c>
    </row>
    <row r="122" spans="1:65" s="12" customFormat="1" ht="22.9" customHeight="1">
      <c r="B122" s="187"/>
      <c r="C122" s="188"/>
      <c r="D122" s="189" t="s">
        <v>71</v>
      </c>
      <c r="E122" s="201" t="s">
        <v>80</v>
      </c>
      <c r="F122" s="201" t="s">
        <v>114</v>
      </c>
      <c r="G122" s="188"/>
      <c r="H122" s="188"/>
      <c r="I122" s="191"/>
      <c r="J122" s="202">
        <f>BK122</f>
        <v>0</v>
      </c>
      <c r="K122" s="188"/>
      <c r="L122" s="193"/>
      <c r="M122" s="194"/>
      <c r="N122" s="195"/>
      <c r="O122" s="195"/>
      <c r="P122" s="196">
        <f>SUM(P123:P145)</f>
        <v>0</v>
      </c>
      <c r="Q122" s="195"/>
      <c r="R122" s="196">
        <f>SUM(R123:R145)</f>
        <v>26.002030999999999</v>
      </c>
      <c r="S122" s="195"/>
      <c r="T122" s="197">
        <f>SUM(T123:T145)</f>
        <v>0</v>
      </c>
      <c r="AR122" s="198" t="s">
        <v>80</v>
      </c>
      <c r="AT122" s="199" t="s">
        <v>71</v>
      </c>
      <c r="AU122" s="199" t="s">
        <v>80</v>
      </c>
      <c r="AY122" s="198" t="s">
        <v>113</v>
      </c>
      <c r="BK122" s="200">
        <f>SUM(BK123:BK145)</f>
        <v>0</v>
      </c>
    </row>
    <row r="123" spans="1:65" s="2" customFormat="1" ht="21.75" customHeight="1">
      <c r="A123" s="34"/>
      <c r="B123" s="35"/>
      <c r="C123" s="203" t="s">
        <v>80</v>
      </c>
      <c r="D123" s="203" t="s">
        <v>115</v>
      </c>
      <c r="E123" s="204" t="s">
        <v>116</v>
      </c>
      <c r="F123" s="205" t="s">
        <v>117</v>
      </c>
      <c r="G123" s="206" t="s">
        <v>118</v>
      </c>
      <c r="H123" s="207">
        <v>26.015999999999998</v>
      </c>
      <c r="I123" s="208"/>
      <c r="J123" s="209">
        <f>ROUND(I123*H123,2)</f>
        <v>0</v>
      </c>
      <c r="K123" s="205" t="s">
        <v>119</v>
      </c>
      <c r="L123" s="39"/>
      <c r="M123" s="210" t="s">
        <v>1</v>
      </c>
      <c r="N123" s="211" t="s">
        <v>37</v>
      </c>
      <c r="O123" s="71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4" t="s">
        <v>120</v>
      </c>
      <c r="AT123" s="214" t="s">
        <v>115</v>
      </c>
      <c r="AU123" s="214" t="s">
        <v>82</v>
      </c>
      <c r="AY123" s="17" t="s">
        <v>113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7" t="s">
        <v>80</v>
      </c>
      <c r="BK123" s="215">
        <f>ROUND(I123*H123,2)</f>
        <v>0</v>
      </c>
      <c r="BL123" s="17" t="s">
        <v>120</v>
      </c>
      <c r="BM123" s="214" t="s">
        <v>121</v>
      </c>
    </row>
    <row r="124" spans="1:65" s="2" customFormat="1" ht="29.25">
      <c r="A124" s="34"/>
      <c r="B124" s="35"/>
      <c r="C124" s="36"/>
      <c r="D124" s="216" t="s">
        <v>122</v>
      </c>
      <c r="E124" s="36"/>
      <c r="F124" s="217" t="s">
        <v>123</v>
      </c>
      <c r="G124" s="36"/>
      <c r="H124" s="36"/>
      <c r="I124" s="115"/>
      <c r="J124" s="36"/>
      <c r="K124" s="36"/>
      <c r="L124" s="39"/>
      <c r="M124" s="218"/>
      <c r="N124" s="219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122</v>
      </c>
      <c r="AU124" s="17" t="s">
        <v>82</v>
      </c>
    </row>
    <row r="125" spans="1:65" s="2" customFormat="1" ht="21.75" customHeight="1">
      <c r="A125" s="34"/>
      <c r="B125" s="35"/>
      <c r="C125" s="203" t="s">
        <v>82</v>
      </c>
      <c r="D125" s="203" t="s">
        <v>115</v>
      </c>
      <c r="E125" s="204" t="s">
        <v>124</v>
      </c>
      <c r="F125" s="205" t="s">
        <v>125</v>
      </c>
      <c r="G125" s="206" t="s">
        <v>118</v>
      </c>
      <c r="H125" s="207">
        <v>39.795000000000002</v>
      </c>
      <c r="I125" s="208"/>
      <c r="J125" s="209">
        <f>ROUND(I125*H125,2)</f>
        <v>0</v>
      </c>
      <c r="K125" s="205" t="s">
        <v>119</v>
      </c>
      <c r="L125" s="39"/>
      <c r="M125" s="210" t="s">
        <v>1</v>
      </c>
      <c r="N125" s="211" t="s">
        <v>37</v>
      </c>
      <c r="O125" s="71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4" t="s">
        <v>120</v>
      </c>
      <c r="AT125" s="214" t="s">
        <v>115</v>
      </c>
      <c r="AU125" s="214" t="s">
        <v>82</v>
      </c>
      <c r="AY125" s="17" t="s">
        <v>113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7" t="s">
        <v>80</v>
      </c>
      <c r="BK125" s="215">
        <f>ROUND(I125*H125,2)</f>
        <v>0</v>
      </c>
      <c r="BL125" s="17" t="s">
        <v>120</v>
      </c>
      <c r="BM125" s="214" t="s">
        <v>126</v>
      </c>
    </row>
    <row r="126" spans="1:65" s="2" customFormat="1" ht="29.25">
      <c r="A126" s="34"/>
      <c r="B126" s="35"/>
      <c r="C126" s="36"/>
      <c r="D126" s="216" t="s">
        <v>122</v>
      </c>
      <c r="E126" s="36"/>
      <c r="F126" s="217" t="s">
        <v>127</v>
      </c>
      <c r="G126" s="36"/>
      <c r="H126" s="36"/>
      <c r="I126" s="115"/>
      <c r="J126" s="36"/>
      <c r="K126" s="36"/>
      <c r="L126" s="39"/>
      <c r="M126" s="218"/>
      <c r="N126" s="219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122</v>
      </c>
      <c r="AU126" s="17" t="s">
        <v>82</v>
      </c>
    </row>
    <row r="127" spans="1:65" s="13" customFormat="1" ht="11.25">
      <c r="B127" s="220"/>
      <c r="C127" s="221"/>
      <c r="D127" s="216" t="s">
        <v>128</v>
      </c>
      <c r="E127" s="222" t="s">
        <v>1</v>
      </c>
      <c r="F127" s="223" t="s">
        <v>129</v>
      </c>
      <c r="G127" s="221"/>
      <c r="H127" s="224">
        <v>39.795000000000002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128</v>
      </c>
      <c r="AU127" s="230" t="s">
        <v>82</v>
      </c>
      <c r="AV127" s="13" t="s">
        <v>82</v>
      </c>
      <c r="AW127" s="13" t="s">
        <v>29</v>
      </c>
      <c r="AX127" s="13" t="s">
        <v>80</v>
      </c>
      <c r="AY127" s="230" t="s">
        <v>113</v>
      </c>
    </row>
    <row r="128" spans="1:65" s="2" customFormat="1" ht="21.75" customHeight="1">
      <c r="A128" s="34"/>
      <c r="B128" s="35"/>
      <c r="C128" s="203" t="s">
        <v>120</v>
      </c>
      <c r="D128" s="203" t="s">
        <v>115</v>
      </c>
      <c r="E128" s="204" t="s">
        <v>130</v>
      </c>
      <c r="F128" s="205" t="s">
        <v>131</v>
      </c>
      <c r="G128" s="206" t="s">
        <v>132</v>
      </c>
      <c r="H128" s="207">
        <v>81.25</v>
      </c>
      <c r="I128" s="208"/>
      <c r="J128" s="209">
        <f>ROUND(I128*H128,2)</f>
        <v>0</v>
      </c>
      <c r="K128" s="205" t="s">
        <v>119</v>
      </c>
      <c r="L128" s="39"/>
      <c r="M128" s="210" t="s">
        <v>1</v>
      </c>
      <c r="N128" s="211" t="s">
        <v>37</v>
      </c>
      <c r="O128" s="71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4" t="s">
        <v>120</v>
      </c>
      <c r="AT128" s="214" t="s">
        <v>115</v>
      </c>
      <c r="AU128" s="214" t="s">
        <v>82</v>
      </c>
      <c r="AY128" s="17" t="s">
        <v>113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7" t="s">
        <v>80</v>
      </c>
      <c r="BK128" s="215">
        <f>ROUND(I128*H128,2)</f>
        <v>0</v>
      </c>
      <c r="BL128" s="17" t="s">
        <v>120</v>
      </c>
      <c r="BM128" s="214" t="s">
        <v>133</v>
      </c>
    </row>
    <row r="129" spans="1:65" s="2" customFormat="1" ht="29.25">
      <c r="A129" s="34"/>
      <c r="B129" s="35"/>
      <c r="C129" s="36"/>
      <c r="D129" s="216" t="s">
        <v>122</v>
      </c>
      <c r="E129" s="36"/>
      <c r="F129" s="217" t="s">
        <v>134</v>
      </c>
      <c r="G129" s="36"/>
      <c r="H129" s="36"/>
      <c r="I129" s="115"/>
      <c r="J129" s="36"/>
      <c r="K129" s="36"/>
      <c r="L129" s="39"/>
      <c r="M129" s="218"/>
      <c r="N129" s="219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122</v>
      </c>
      <c r="AU129" s="17" t="s">
        <v>82</v>
      </c>
    </row>
    <row r="130" spans="1:65" s="2" customFormat="1" ht="21.75" customHeight="1">
      <c r="A130" s="34"/>
      <c r="B130" s="35"/>
      <c r="C130" s="203" t="s">
        <v>135</v>
      </c>
      <c r="D130" s="203" t="s">
        <v>115</v>
      </c>
      <c r="E130" s="204" t="s">
        <v>136</v>
      </c>
      <c r="F130" s="205" t="s">
        <v>137</v>
      </c>
      <c r="G130" s="206" t="s">
        <v>132</v>
      </c>
      <c r="H130" s="207">
        <v>81.25</v>
      </c>
      <c r="I130" s="208"/>
      <c r="J130" s="209">
        <f>ROUND(I130*H130,2)</f>
        <v>0</v>
      </c>
      <c r="K130" s="205" t="s">
        <v>119</v>
      </c>
      <c r="L130" s="39"/>
      <c r="M130" s="210" t="s">
        <v>1</v>
      </c>
      <c r="N130" s="211" t="s">
        <v>37</v>
      </c>
      <c r="O130" s="71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4" t="s">
        <v>120</v>
      </c>
      <c r="AT130" s="214" t="s">
        <v>115</v>
      </c>
      <c r="AU130" s="214" t="s">
        <v>82</v>
      </c>
      <c r="AY130" s="17" t="s">
        <v>113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7" t="s">
        <v>80</v>
      </c>
      <c r="BK130" s="215">
        <f>ROUND(I130*H130,2)</f>
        <v>0</v>
      </c>
      <c r="BL130" s="17" t="s">
        <v>120</v>
      </c>
      <c r="BM130" s="214" t="s">
        <v>138</v>
      </c>
    </row>
    <row r="131" spans="1:65" s="2" customFormat="1" ht="19.5">
      <c r="A131" s="34"/>
      <c r="B131" s="35"/>
      <c r="C131" s="36"/>
      <c r="D131" s="216" t="s">
        <v>122</v>
      </c>
      <c r="E131" s="36"/>
      <c r="F131" s="217" t="s">
        <v>139</v>
      </c>
      <c r="G131" s="36"/>
      <c r="H131" s="36"/>
      <c r="I131" s="115"/>
      <c r="J131" s="36"/>
      <c r="K131" s="36"/>
      <c r="L131" s="39"/>
      <c r="M131" s="218"/>
      <c r="N131" s="219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122</v>
      </c>
      <c r="AU131" s="17" t="s">
        <v>82</v>
      </c>
    </row>
    <row r="132" spans="1:65" s="2" customFormat="1" ht="16.5" customHeight="1">
      <c r="A132" s="34"/>
      <c r="B132" s="35"/>
      <c r="C132" s="231" t="s">
        <v>140</v>
      </c>
      <c r="D132" s="231" t="s">
        <v>141</v>
      </c>
      <c r="E132" s="232" t="s">
        <v>142</v>
      </c>
      <c r="F132" s="233" t="s">
        <v>143</v>
      </c>
      <c r="G132" s="234" t="s">
        <v>144</v>
      </c>
      <c r="H132" s="235">
        <v>26</v>
      </c>
      <c r="I132" s="236"/>
      <c r="J132" s="237">
        <f>ROUND(I132*H132,2)</f>
        <v>0</v>
      </c>
      <c r="K132" s="233" t="s">
        <v>119</v>
      </c>
      <c r="L132" s="238"/>
      <c r="M132" s="239" t="s">
        <v>1</v>
      </c>
      <c r="N132" s="240" t="s">
        <v>37</v>
      </c>
      <c r="O132" s="71"/>
      <c r="P132" s="212">
        <f>O132*H132</f>
        <v>0</v>
      </c>
      <c r="Q132" s="212">
        <v>1</v>
      </c>
      <c r="R132" s="212">
        <f>Q132*H132</f>
        <v>26</v>
      </c>
      <c r="S132" s="212">
        <v>0</v>
      </c>
      <c r="T132" s="21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4" t="s">
        <v>145</v>
      </c>
      <c r="AT132" s="214" t="s">
        <v>141</v>
      </c>
      <c r="AU132" s="214" t="s">
        <v>82</v>
      </c>
      <c r="AY132" s="17" t="s">
        <v>113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7" t="s">
        <v>80</v>
      </c>
      <c r="BK132" s="215">
        <f>ROUND(I132*H132,2)</f>
        <v>0</v>
      </c>
      <c r="BL132" s="17" t="s">
        <v>120</v>
      </c>
      <c r="BM132" s="214" t="s">
        <v>146</v>
      </c>
    </row>
    <row r="133" spans="1:65" s="2" customFormat="1" ht="11.25">
      <c r="A133" s="34"/>
      <c r="B133" s="35"/>
      <c r="C133" s="36"/>
      <c r="D133" s="216" t="s">
        <v>122</v>
      </c>
      <c r="E133" s="36"/>
      <c r="F133" s="217" t="s">
        <v>143</v>
      </c>
      <c r="G133" s="36"/>
      <c r="H133" s="36"/>
      <c r="I133" s="115"/>
      <c r="J133" s="36"/>
      <c r="K133" s="36"/>
      <c r="L133" s="39"/>
      <c r="M133" s="218"/>
      <c r="N133" s="219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122</v>
      </c>
      <c r="AU133" s="17" t="s">
        <v>82</v>
      </c>
    </row>
    <row r="134" spans="1:65" s="13" customFormat="1" ht="11.25">
      <c r="B134" s="220"/>
      <c r="C134" s="221"/>
      <c r="D134" s="216" t="s">
        <v>128</v>
      </c>
      <c r="E134" s="222" t="s">
        <v>1</v>
      </c>
      <c r="F134" s="223" t="s">
        <v>147</v>
      </c>
      <c r="G134" s="221"/>
      <c r="H134" s="224">
        <v>26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128</v>
      </c>
      <c r="AU134" s="230" t="s">
        <v>82</v>
      </c>
      <c r="AV134" s="13" t="s">
        <v>82</v>
      </c>
      <c r="AW134" s="13" t="s">
        <v>29</v>
      </c>
      <c r="AX134" s="13" t="s">
        <v>72</v>
      </c>
      <c r="AY134" s="230" t="s">
        <v>113</v>
      </c>
    </row>
    <row r="135" spans="1:65" s="14" customFormat="1" ht="11.25">
      <c r="B135" s="241"/>
      <c r="C135" s="242"/>
      <c r="D135" s="216" t="s">
        <v>128</v>
      </c>
      <c r="E135" s="243" t="s">
        <v>1</v>
      </c>
      <c r="F135" s="244" t="s">
        <v>148</v>
      </c>
      <c r="G135" s="242"/>
      <c r="H135" s="245">
        <v>26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AT135" s="251" t="s">
        <v>128</v>
      </c>
      <c r="AU135" s="251" t="s">
        <v>82</v>
      </c>
      <c r="AV135" s="14" t="s">
        <v>120</v>
      </c>
      <c r="AW135" s="14" t="s">
        <v>29</v>
      </c>
      <c r="AX135" s="14" t="s">
        <v>80</v>
      </c>
      <c r="AY135" s="251" t="s">
        <v>113</v>
      </c>
    </row>
    <row r="136" spans="1:65" s="2" customFormat="1" ht="21.75" customHeight="1">
      <c r="A136" s="34"/>
      <c r="B136" s="35"/>
      <c r="C136" s="203" t="s">
        <v>149</v>
      </c>
      <c r="D136" s="203" t="s">
        <v>115</v>
      </c>
      <c r="E136" s="204" t="s">
        <v>150</v>
      </c>
      <c r="F136" s="205" t="s">
        <v>151</v>
      </c>
      <c r="G136" s="206" t="s">
        <v>118</v>
      </c>
      <c r="H136" s="207">
        <v>39.795000000000002</v>
      </c>
      <c r="I136" s="208"/>
      <c r="J136" s="209">
        <f>ROUND(I136*H136,2)</f>
        <v>0</v>
      </c>
      <c r="K136" s="205" t="s">
        <v>119</v>
      </c>
      <c r="L136" s="39"/>
      <c r="M136" s="210" t="s">
        <v>1</v>
      </c>
      <c r="N136" s="211" t="s">
        <v>37</v>
      </c>
      <c r="O136" s="71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4" t="s">
        <v>120</v>
      </c>
      <c r="AT136" s="214" t="s">
        <v>115</v>
      </c>
      <c r="AU136" s="214" t="s">
        <v>82</v>
      </c>
      <c r="AY136" s="17" t="s">
        <v>113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7" t="s">
        <v>80</v>
      </c>
      <c r="BK136" s="215">
        <f>ROUND(I136*H136,2)</f>
        <v>0</v>
      </c>
      <c r="BL136" s="17" t="s">
        <v>120</v>
      </c>
      <c r="BM136" s="214" t="s">
        <v>152</v>
      </c>
    </row>
    <row r="137" spans="1:65" s="2" customFormat="1" ht="39">
      <c r="A137" s="34"/>
      <c r="B137" s="35"/>
      <c r="C137" s="36"/>
      <c r="D137" s="216" t="s">
        <v>122</v>
      </c>
      <c r="E137" s="36"/>
      <c r="F137" s="217" t="s">
        <v>153</v>
      </c>
      <c r="G137" s="36"/>
      <c r="H137" s="36"/>
      <c r="I137" s="115"/>
      <c r="J137" s="36"/>
      <c r="K137" s="36"/>
      <c r="L137" s="39"/>
      <c r="M137" s="218"/>
      <c r="N137" s="219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122</v>
      </c>
      <c r="AU137" s="17" t="s">
        <v>82</v>
      </c>
    </row>
    <row r="138" spans="1:65" s="2" customFormat="1" ht="33" customHeight="1">
      <c r="A138" s="34"/>
      <c r="B138" s="35"/>
      <c r="C138" s="203" t="s">
        <v>154</v>
      </c>
      <c r="D138" s="203" t="s">
        <v>115</v>
      </c>
      <c r="E138" s="204" t="s">
        <v>155</v>
      </c>
      <c r="F138" s="205" t="s">
        <v>156</v>
      </c>
      <c r="G138" s="206" t="s">
        <v>118</v>
      </c>
      <c r="H138" s="207">
        <v>198.97499999999999</v>
      </c>
      <c r="I138" s="208"/>
      <c r="J138" s="209">
        <f>ROUND(I138*H138,2)</f>
        <v>0</v>
      </c>
      <c r="K138" s="205" t="s">
        <v>119</v>
      </c>
      <c r="L138" s="39"/>
      <c r="M138" s="210" t="s">
        <v>1</v>
      </c>
      <c r="N138" s="211" t="s">
        <v>37</v>
      </c>
      <c r="O138" s="71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4" t="s">
        <v>120</v>
      </c>
      <c r="AT138" s="214" t="s">
        <v>115</v>
      </c>
      <c r="AU138" s="214" t="s">
        <v>82</v>
      </c>
      <c r="AY138" s="17" t="s">
        <v>113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7" t="s">
        <v>80</v>
      </c>
      <c r="BK138" s="215">
        <f>ROUND(I138*H138,2)</f>
        <v>0</v>
      </c>
      <c r="BL138" s="17" t="s">
        <v>120</v>
      </c>
      <c r="BM138" s="214" t="s">
        <v>157</v>
      </c>
    </row>
    <row r="139" spans="1:65" s="2" customFormat="1" ht="48.75">
      <c r="A139" s="34"/>
      <c r="B139" s="35"/>
      <c r="C139" s="36"/>
      <c r="D139" s="216" t="s">
        <v>122</v>
      </c>
      <c r="E139" s="36"/>
      <c r="F139" s="217" t="s">
        <v>158</v>
      </c>
      <c r="G139" s="36"/>
      <c r="H139" s="36"/>
      <c r="I139" s="115"/>
      <c r="J139" s="36"/>
      <c r="K139" s="36"/>
      <c r="L139" s="39"/>
      <c r="M139" s="218"/>
      <c r="N139" s="219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122</v>
      </c>
      <c r="AU139" s="17" t="s">
        <v>82</v>
      </c>
    </row>
    <row r="140" spans="1:65" s="13" customFormat="1" ht="11.25">
      <c r="B140" s="220"/>
      <c r="C140" s="221"/>
      <c r="D140" s="216" t="s">
        <v>128</v>
      </c>
      <c r="E140" s="221"/>
      <c r="F140" s="223" t="s">
        <v>159</v>
      </c>
      <c r="G140" s="221"/>
      <c r="H140" s="224">
        <v>198.97499999999999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128</v>
      </c>
      <c r="AU140" s="230" t="s">
        <v>82</v>
      </c>
      <c r="AV140" s="13" t="s">
        <v>82</v>
      </c>
      <c r="AW140" s="13" t="s">
        <v>4</v>
      </c>
      <c r="AX140" s="13" t="s">
        <v>80</v>
      </c>
      <c r="AY140" s="230" t="s">
        <v>113</v>
      </c>
    </row>
    <row r="141" spans="1:65" s="2" customFormat="1" ht="16.5" customHeight="1">
      <c r="A141" s="34"/>
      <c r="B141" s="35"/>
      <c r="C141" s="203" t="s">
        <v>160</v>
      </c>
      <c r="D141" s="203" t="s">
        <v>115</v>
      </c>
      <c r="E141" s="204" t="s">
        <v>161</v>
      </c>
      <c r="F141" s="205" t="s">
        <v>162</v>
      </c>
      <c r="G141" s="206" t="s">
        <v>132</v>
      </c>
      <c r="H141" s="207">
        <v>81.25</v>
      </c>
      <c r="I141" s="208"/>
      <c r="J141" s="209">
        <f>ROUND(I141*H141,2)</f>
        <v>0</v>
      </c>
      <c r="K141" s="205" t="s">
        <v>119</v>
      </c>
      <c r="L141" s="39"/>
      <c r="M141" s="210" t="s">
        <v>1</v>
      </c>
      <c r="N141" s="211" t="s">
        <v>37</v>
      </c>
      <c r="O141" s="71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4" t="s">
        <v>120</v>
      </c>
      <c r="AT141" s="214" t="s">
        <v>115</v>
      </c>
      <c r="AU141" s="214" t="s">
        <v>82</v>
      </c>
      <c r="AY141" s="17" t="s">
        <v>113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7" t="s">
        <v>80</v>
      </c>
      <c r="BK141" s="215">
        <f>ROUND(I141*H141,2)</f>
        <v>0</v>
      </c>
      <c r="BL141" s="17" t="s">
        <v>120</v>
      </c>
      <c r="BM141" s="214" t="s">
        <v>163</v>
      </c>
    </row>
    <row r="142" spans="1:65" s="2" customFormat="1" ht="19.5">
      <c r="A142" s="34"/>
      <c r="B142" s="35"/>
      <c r="C142" s="36"/>
      <c r="D142" s="216" t="s">
        <v>122</v>
      </c>
      <c r="E142" s="36"/>
      <c r="F142" s="217" t="s">
        <v>164</v>
      </c>
      <c r="G142" s="36"/>
      <c r="H142" s="36"/>
      <c r="I142" s="115"/>
      <c r="J142" s="36"/>
      <c r="K142" s="36"/>
      <c r="L142" s="39"/>
      <c r="M142" s="218"/>
      <c r="N142" s="219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122</v>
      </c>
      <c r="AU142" s="17" t="s">
        <v>82</v>
      </c>
    </row>
    <row r="143" spans="1:65" s="2" customFormat="1" ht="16.5" customHeight="1">
      <c r="A143" s="34"/>
      <c r="B143" s="35"/>
      <c r="C143" s="231" t="s">
        <v>145</v>
      </c>
      <c r="D143" s="231" t="s">
        <v>141</v>
      </c>
      <c r="E143" s="232" t="s">
        <v>165</v>
      </c>
      <c r="F143" s="233" t="s">
        <v>166</v>
      </c>
      <c r="G143" s="234" t="s">
        <v>167</v>
      </c>
      <c r="H143" s="235">
        <v>2.0310000000000001</v>
      </c>
      <c r="I143" s="236"/>
      <c r="J143" s="237">
        <f>ROUND(I143*H143,2)</f>
        <v>0</v>
      </c>
      <c r="K143" s="233" t="s">
        <v>119</v>
      </c>
      <c r="L143" s="238"/>
      <c r="M143" s="239" t="s">
        <v>1</v>
      </c>
      <c r="N143" s="240" t="s">
        <v>37</v>
      </c>
      <c r="O143" s="71"/>
      <c r="P143" s="212">
        <f>O143*H143</f>
        <v>0</v>
      </c>
      <c r="Q143" s="212">
        <v>1E-3</v>
      </c>
      <c r="R143" s="212">
        <f>Q143*H143</f>
        <v>2.0310000000000003E-3</v>
      </c>
      <c r="S143" s="212">
        <v>0</v>
      </c>
      <c r="T143" s="21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4" t="s">
        <v>145</v>
      </c>
      <c r="AT143" s="214" t="s">
        <v>141</v>
      </c>
      <c r="AU143" s="214" t="s">
        <v>82</v>
      </c>
      <c r="AY143" s="17" t="s">
        <v>113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7" t="s">
        <v>80</v>
      </c>
      <c r="BK143" s="215">
        <f>ROUND(I143*H143,2)</f>
        <v>0</v>
      </c>
      <c r="BL143" s="17" t="s">
        <v>120</v>
      </c>
      <c r="BM143" s="214" t="s">
        <v>168</v>
      </c>
    </row>
    <row r="144" spans="1:65" s="2" customFormat="1" ht="11.25">
      <c r="A144" s="34"/>
      <c r="B144" s="35"/>
      <c r="C144" s="36"/>
      <c r="D144" s="216" t="s">
        <v>122</v>
      </c>
      <c r="E144" s="36"/>
      <c r="F144" s="217" t="s">
        <v>166</v>
      </c>
      <c r="G144" s="36"/>
      <c r="H144" s="36"/>
      <c r="I144" s="115"/>
      <c r="J144" s="36"/>
      <c r="K144" s="36"/>
      <c r="L144" s="39"/>
      <c r="M144" s="218"/>
      <c r="N144" s="219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122</v>
      </c>
      <c r="AU144" s="17" t="s">
        <v>82</v>
      </c>
    </row>
    <row r="145" spans="1:65" s="13" customFormat="1" ht="11.25">
      <c r="B145" s="220"/>
      <c r="C145" s="221"/>
      <c r="D145" s="216" t="s">
        <v>128</v>
      </c>
      <c r="E145" s="221"/>
      <c r="F145" s="223" t="s">
        <v>169</v>
      </c>
      <c r="G145" s="221"/>
      <c r="H145" s="224">
        <v>2.0310000000000001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128</v>
      </c>
      <c r="AU145" s="230" t="s">
        <v>82</v>
      </c>
      <c r="AV145" s="13" t="s">
        <v>82</v>
      </c>
      <c r="AW145" s="13" t="s">
        <v>4</v>
      </c>
      <c r="AX145" s="13" t="s">
        <v>80</v>
      </c>
      <c r="AY145" s="230" t="s">
        <v>113</v>
      </c>
    </row>
    <row r="146" spans="1:65" s="12" customFormat="1" ht="22.9" customHeight="1">
      <c r="B146" s="187"/>
      <c r="C146" s="188"/>
      <c r="D146" s="189" t="s">
        <v>71</v>
      </c>
      <c r="E146" s="201" t="s">
        <v>170</v>
      </c>
      <c r="F146" s="201" t="s">
        <v>171</v>
      </c>
      <c r="G146" s="188"/>
      <c r="H146" s="188"/>
      <c r="I146" s="191"/>
      <c r="J146" s="202">
        <f>BK146</f>
        <v>0</v>
      </c>
      <c r="K146" s="188"/>
      <c r="L146" s="193"/>
      <c r="M146" s="194"/>
      <c r="N146" s="195"/>
      <c r="O146" s="195"/>
      <c r="P146" s="196">
        <f>SUM(P147:P155)</f>
        <v>0</v>
      </c>
      <c r="Q146" s="195"/>
      <c r="R146" s="196">
        <f>SUM(R147:R155)</f>
        <v>0</v>
      </c>
      <c r="S146" s="195"/>
      <c r="T146" s="197">
        <f>SUM(T147:T155)</f>
        <v>92.488499999999988</v>
      </c>
      <c r="AR146" s="198" t="s">
        <v>80</v>
      </c>
      <c r="AT146" s="199" t="s">
        <v>71</v>
      </c>
      <c r="AU146" s="199" t="s">
        <v>80</v>
      </c>
      <c r="AY146" s="198" t="s">
        <v>113</v>
      </c>
      <c r="BK146" s="200">
        <f>SUM(BK147:BK155)</f>
        <v>0</v>
      </c>
    </row>
    <row r="147" spans="1:65" s="2" customFormat="1" ht="16.5" customHeight="1">
      <c r="A147" s="34"/>
      <c r="B147" s="35"/>
      <c r="C147" s="203" t="s">
        <v>172</v>
      </c>
      <c r="D147" s="203" t="s">
        <v>115</v>
      </c>
      <c r="E147" s="204" t="s">
        <v>173</v>
      </c>
      <c r="F147" s="205" t="s">
        <v>174</v>
      </c>
      <c r="G147" s="206" t="s">
        <v>118</v>
      </c>
      <c r="H147" s="207">
        <v>13.779</v>
      </c>
      <c r="I147" s="208"/>
      <c r="J147" s="209">
        <f>ROUND(I147*H147,2)</f>
        <v>0</v>
      </c>
      <c r="K147" s="205" t="s">
        <v>119</v>
      </c>
      <c r="L147" s="39"/>
      <c r="M147" s="210" t="s">
        <v>1</v>
      </c>
      <c r="N147" s="211" t="s">
        <v>37</v>
      </c>
      <c r="O147" s="71"/>
      <c r="P147" s="212">
        <f>O147*H147</f>
        <v>0</v>
      </c>
      <c r="Q147" s="212">
        <v>0</v>
      </c>
      <c r="R147" s="212">
        <f>Q147*H147</f>
        <v>0</v>
      </c>
      <c r="S147" s="212">
        <v>2</v>
      </c>
      <c r="T147" s="213">
        <f>S147*H147</f>
        <v>27.558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4" t="s">
        <v>120</v>
      </c>
      <c r="AT147" s="214" t="s">
        <v>115</v>
      </c>
      <c r="AU147" s="214" t="s">
        <v>82</v>
      </c>
      <c r="AY147" s="17" t="s">
        <v>113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7" t="s">
        <v>80</v>
      </c>
      <c r="BK147" s="215">
        <f>ROUND(I147*H147,2)</f>
        <v>0</v>
      </c>
      <c r="BL147" s="17" t="s">
        <v>120</v>
      </c>
      <c r="BM147" s="214" t="s">
        <v>175</v>
      </c>
    </row>
    <row r="148" spans="1:65" s="2" customFormat="1" ht="11.25">
      <c r="A148" s="34"/>
      <c r="B148" s="35"/>
      <c r="C148" s="36"/>
      <c r="D148" s="216" t="s">
        <v>122</v>
      </c>
      <c r="E148" s="36"/>
      <c r="F148" s="217" t="s">
        <v>176</v>
      </c>
      <c r="G148" s="36"/>
      <c r="H148" s="36"/>
      <c r="I148" s="115"/>
      <c r="J148" s="36"/>
      <c r="K148" s="36"/>
      <c r="L148" s="39"/>
      <c r="M148" s="218"/>
      <c r="N148" s="219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122</v>
      </c>
      <c r="AU148" s="17" t="s">
        <v>82</v>
      </c>
    </row>
    <row r="149" spans="1:65" s="15" customFormat="1" ht="11.25">
      <c r="B149" s="252"/>
      <c r="C149" s="253"/>
      <c r="D149" s="216" t="s">
        <v>128</v>
      </c>
      <c r="E149" s="254" t="s">
        <v>1</v>
      </c>
      <c r="F149" s="255" t="s">
        <v>177</v>
      </c>
      <c r="G149" s="253"/>
      <c r="H149" s="254" t="s">
        <v>1</v>
      </c>
      <c r="I149" s="256"/>
      <c r="J149" s="253"/>
      <c r="K149" s="253"/>
      <c r="L149" s="257"/>
      <c r="M149" s="258"/>
      <c r="N149" s="259"/>
      <c r="O149" s="259"/>
      <c r="P149" s="259"/>
      <c r="Q149" s="259"/>
      <c r="R149" s="259"/>
      <c r="S149" s="259"/>
      <c r="T149" s="260"/>
      <c r="AT149" s="261" t="s">
        <v>128</v>
      </c>
      <c r="AU149" s="261" t="s">
        <v>82</v>
      </c>
      <c r="AV149" s="15" t="s">
        <v>80</v>
      </c>
      <c r="AW149" s="15" t="s">
        <v>29</v>
      </c>
      <c r="AX149" s="15" t="s">
        <v>72</v>
      </c>
      <c r="AY149" s="261" t="s">
        <v>113</v>
      </c>
    </row>
    <row r="150" spans="1:65" s="13" customFormat="1" ht="11.25">
      <c r="B150" s="220"/>
      <c r="C150" s="221"/>
      <c r="D150" s="216" t="s">
        <v>128</v>
      </c>
      <c r="E150" s="222" t="s">
        <v>1</v>
      </c>
      <c r="F150" s="223" t="s">
        <v>178</v>
      </c>
      <c r="G150" s="221"/>
      <c r="H150" s="224">
        <v>8.4239999999999995</v>
      </c>
      <c r="I150" s="225"/>
      <c r="J150" s="221"/>
      <c r="K150" s="221"/>
      <c r="L150" s="226"/>
      <c r="M150" s="227"/>
      <c r="N150" s="228"/>
      <c r="O150" s="228"/>
      <c r="P150" s="228"/>
      <c r="Q150" s="228"/>
      <c r="R150" s="228"/>
      <c r="S150" s="228"/>
      <c r="T150" s="229"/>
      <c r="AT150" s="230" t="s">
        <v>128</v>
      </c>
      <c r="AU150" s="230" t="s">
        <v>82</v>
      </c>
      <c r="AV150" s="13" t="s">
        <v>82</v>
      </c>
      <c r="AW150" s="13" t="s">
        <v>29</v>
      </c>
      <c r="AX150" s="13" t="s">
        <v>72</v>
      </c>
      <c r="AY150" s="230" t="s">
        <v>113</v>
      </c>
    </row>
    <row r="151" spans="1:65" s="13" customFormat="1" ht="11.25">
      <c r="B151" s="220"/>
      <c r="C151" s="221"/>
      <c r="D151" s="216" t="s">
        <v>128</v>
      </c>
      <c r="E151" s="222" t="s">
        <v>1</v>
      </c>
      <c r="F151" s="223" t="s">
        <v>179</v>
      </c>
      <c r="G151" s="221"/>
      <c r="H151" s="224">
        <v>4.16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128</v>
      </c>
      <c r="AU151" s="230" t="s">
        <v>82</v>
      </c>
      <c r="AV151" s="13" t="s">
        <v>82</v>
      </c>
      <c r="AW151" s="13" t="s">
        <v>29</v>
      </c>
      <c r="AX151" s="13" t="s">
        <v>72</v>
      </c>
      <c r="AY151" s="230" t="s">
        <v>113</v>
      </c>
    </row>
    <row r="152" spans="1:65" s="13" customFormat="1" ht="11.25">
      <c r="B152" s="220"/>
      <c r="C152" s="221"/>
      <c r="D152" s="216" t="s">
        <v>128</v>
      </c>
      <c r="E152" s="222" t="s">
        <v>1</v>
      </c>
      <c r="F152" s="223" t="s">
        <v>180</v>
      </c>
      <c r="G152" s="221"/>
      <c r="H152" s="224">
        <v>1.1950000000000001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128</v>
      </c>
      <c r="AU152" s="230" t="s">
        <v>82</v>
      </c>
      <c r="AV152" s="13" t="s">
        <v>82</v>
      </c>
      <c r="AW152" s="13" t="s">
        <v>29</v>
      </c>
      <c r="AX152" s="13" t="s">
        <v>72</v>
      </c>
      <c r="AY152" s="230" t="s">
        <v>113</v>
      </c>
    </row>
    <row r="153" spans="1:65" s="14" customFormat="1" ht="11.25">
      <c r="B153" s="241"/>
      <c r="C153" s="242"/>
      <c r="D153" s="216" t="s">
        <v>128</v>
      </c>
      <c r="E153" s="243" t="s">
        <v>1</v>
      </c>
      <c r="F153" s="244" t="s">
        <v>148</v>
      </c>
      <c r="G153" s="242"/>
      <c r="H153" s="245">
        <v>13.779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AT153" s="251" t="s">
        <v>128</v>
      </c>
      <c r="AU153" s="251" t="s">
        <v>82</v>
      </c>
      <c r="AV153" s="14" t="s">
        <v>120</v>
      </c>
      <c r="AW153" s="14" t="s">
        <v>29</v>
      </c>
      <c r="AX153" s="14" t="s">
        <v>80</v>
      </c>
      <c r="AY153" s="251" t="s">
        <v>113</v>
      </c>
    </row>
    <row r="154" spans="1:65" s="2" customFormat="1" ht="21.75" customHeight="1">
      <c r="A154" s="34"/>
      <c r="B154" s="35"/>
      <c r="C154" s="203" t="s">
        <v>181</v>
      </c>
      <c r="D154" s="203" t="s">
        <v>115</v>
      </c>
      <c r="E154" s="204" t="s">
        <v>182</v>
      </c>
      <c r="F154" s="205" t="s">
        <v>183</v>
      </c>
      <c r="G154" s="206" t="s">
        <v>118</v>
      </c>
      <c r="H154" s="207">
        <v>144.29</v>
      </c>
      <c r="I154" s="208"/>
      <c r="J154" s="209">
        <f>ROUND(I154*H154,2)</f>
        <v>0</v>
      </c>
      <c r="K154" s="205" t="s">
        <v>119</v>
      </c>
      <c r="L154" s="39"/>
      <c r="M154" s="210" t="s">
        <v>1</v>
      </c>
      <c r="N154" s="211" t="s">
        <v>37</v>
      </c>
      <c r="O154" s="71"/>
      <c r="P154" s="212">
        <f>O154*H154</f>
        <v>0</v>
      </c>
      <c r="Q154" s="212">
        <v>0</v>
      </c>
      <c r="R154" s="212">
        <f>Q154*H154</f>
        <v>0</v>
      </c>
      <c r="S154" s="212">
        <v>0.45</v>
      </c>
      <c r="T154" s="213">
        <f>S154*H154</f>
        <v>64.930499999999995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4" t="s">
        <v>120</v>
      </c>
      <c r="AT154" s="214" t="s">
        <v>115</v>
      </c>
      <c r="AU154" s="214" t="s">
        <v>82</v>
      </c>
      <c r="AY154" s="17" t="s">
        <v>113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7" t="s">
        <v>80</v>
      </c>
      <c r="BK154" s="215">
        <f>ROUND(I154*H154,2)</f>
        <v>0</v>
      </c>
      <c r="BL154" s="17" t="s">
        <v>120</v>
      </c>
      <c r="BM154" s="214" t="s">
        <v>184</v>
      </c>
    </row>
    <row r="155" spans="1:65" s="2" customFormat="1" ht="29.25">
      <c r="A155" s="34"/>
      <c r="B155" s="35"/>
      <c r="C155" s="36"/>
      <c r="D155" s="216" t="s">
        <v>122</v>
      </c>
      <c r="E155" s="36"/>
      <c r="F155" s="217" t="s">
        <v>185</v>
      </c>
      <c r="G155" s="36"/>
      <c r="H155" s="36"/>
      <c r="I155" s="115"/>
      <c r="J155" s="36"/>
      <c r="K155" s="36"/>
      <c r="L155" s="39"/>
      <c r="M155" s="218"/>
      <c r="N155" s="219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122</v>
      </c>
      <c r="AU155" s="17" t="s">
        <v>82</v>
      </c>
    </row>
    <row r="156" spans="1:65" s="12" customFormat="1" ht="22.9" customHeight="1">
      <c r="B156" s="187"/>
      <c r="C156" s="188"/>
      <c r="D156" s="189" t="s">
        <v>71</v>
      </c>
      <c r="E156" s="201" t="s">
        <v>186</v>
      </c>
      <c r="F156" s="201" t="s">
        <v>187</v>
      </c>
      <c r="G156" s="188"/>
      <c r="H156" s="188"/>
      <c r="I156" s="191"/>
      <c r="J156" s="202">
        <f>BK156</f>
        <v>0</v>
      </c>
      <c r="K156" s="188"/>
      <c r="L156" s="193"/>
      <c r="M156" s="194"/>
      <c r="N156" s="195"/>
      <c r="O156" s="195"/>
      <c r="P156" s="196">
        <f>SUM(P157:P169)</f>
        <v>0</v>
      </c>
      <c r="Q156" s="195"/>
      <c r="R156" s="196">
        <f>SUM(R157:R169)</f>
        <v>0</v>
      </c>
      <c r="S156" s="195"/>
      <c r="T156" s="197">
        <f>SUM(T157:T169)</f>
        <v>0</v>
      </c>
      <c r="AR156" s="198" t="s">
        <v>80</v>
      </c>
      <c r="AT156" s="199" t="s">
        <v>71</v>
      </c>
      <c r="AU156" s="199" t="s">
        <v>80</v>
      </c>
      <c r="AY156" s="198" t="s">
        <v>113</v>
      </c>
      <c r="BK156" s="200">
        <f>SUM(BK157:BK169)</f>
        <v>0</v>
      </c>
    </row>
    <row r="157" spans="1:65" s="2" customFormat="1" ht="21.75" customHeight="1">
      <c r="A157" s="34"/>
      <c r="B157" s="35"/>
      <c r="C157" s="203" t="s">
        <v>188</v>
      </c>
      <c r="D157" s="203" t="s">
        <v>115</v>
      </c>
      <c r="E157" s="204" t="s">
        <v>189</v>
      </c>
      <c r="F157" s="205" t="s">
        <v>190</v>
      </c>
      <c r="G157" s="206" t="s">
        <v>144</v>
      </c>
      <c r="H157" s="207">
        <v>92.489000000000004</v>
      </c>
      <c r="I157" s="208"/>
      <c r="J157" s="209">
        <f>ROUND(I157*H157,2)</f>
        <v>0</v>
      </c>
      <c r="K157" s="205" t="s">
        <v>119</v>
      </c>
      <c r="L157" s="39"/>
      <c r="M157" s="210" t="s">
        <v>1</v>
      </c>
      <c r="N157" s="211" t="s">
        <v>37</v>
      </c>
      <c r="O157" s="71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4" t="s">
        <v>120</v>
      </c>
      <c r="AT157" s="214" t="s">
        <v>115</v>
      </c>
      <c r="AU157" s="214" t="s">
        <v>82</v>
      </c>
      <c r="AY157" s="17" t="s">
        <v>113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7" t="s">
        <v>80</v>
      </c>
      <c r="BK157" s="215">
        <f>ROUND(I157*H157,2)</f>
        <v>0</v>
      </c>
      <c r="BL157" s="17" t="s">
        <v>120</v>
      </c>
      <c r="BM157" s="214" t="s">
        <v>191</v>
      </c>
    </row>
    <row r="158" spans="1:65" s="2" customFormat="1" ht="19.5">
      <c r="A158" s="34"/>
      <c r="B158" s="35"/>
      <c r="C158" s="36"/>
      <c r="D158" s="216" t="s">
        <v>122</v>
      </c>
      <c r="E158" s="36"/>
      <c r="F158" s="217" t="s">
        <v>192</v>
      </c>
      <c r="G158" s="36"/>
      <c r="H158" s="36"/>
      <c r="I158" s="115"/>
      <c r="J158" s="36"/>
      <c r="K158" s="36"/>
      <c r="L158" s="39"/>
      <c r="M158" s="218"/>
      <c r="N158" s="219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122</v>
      </c>
      <c r="AU158" s="17" t="s">
        <v>82</v>
      </c>
    </row>
    <row r="159" spans="1:65" s="2" customFormat="1" ht="21.75" customHeight="1">
      <c r="A159" s="34"/>
      <c r="B159" s="35"/>
      <c r="C159" s="203" t="s">
        <v>193</v>
      </c>
      <c r="D159" s="203" t="s">
        <v>115</v>
      </c>
      <c r="E159" s="204" t="s">
        <v>194</v>
      </c>
      <c r="F159" s="205" t="s">
        <v>195</v>
      </c>
      <c r="G159" s="206" t="s">
        <v>144</v>
      </c>
      <c r="H159" s="207">
        <v>1387.335</v>
      </c>
      <c r="I159" s="208"/>
      <c r="J159" s="209">
        <f>ROUND(I159*H159,2)</f>
        <v>0</v>
      </c>
      <c r="K159" s="205" t="s">
        <v>119</v>
      </c>
      <c r="L159" s="39"/>
      <c r="M159" s="210" t="s">
        <v>1</v>
      </c>
      <c r="N159" s="211" t="s">
        <v>37</v>
      </c>
      <c r="O159" s="71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4" t="s">
        <v>120</v>
      </c>
      <c r="AT159" s="214" t="s">
        <v>115</v>
      </c>
      <c r="AU159" s="214" t="s">
        <v>82</v>
      </c>
      <c r="AY159" s="17" t="s">
        <v>113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7" t="s">
        <v>80</v>
      </c>
      <c r="BK159" s="215">
        <f>ROUND(I159*H159,2)</f>
        <v>0</v>
      </c>
      <c r="BL159" s="17" t="s">
        <v>120</v>
      </c>
      <c r="BM159" s="214" t="s">
        <v>196</v>
      </c>
    </row>
    <row r="160" spans="1:65" s="2" customFormat="1" ht="29.25">
      <c r="A160" s="34"/>
      <c r="B160" s="35"/>
      <c r="C160" s="36"/>
      <c r="D160" s="216" t="s">
        <v>122</v>
      </c>
      <c r="E160" s="36"/>
      <c r="F160" s="217" t="s">
        <v>197</v>
      </c>
      <c r="G160" s="36"/>
      <c r="H160" s="36"/>
      <c r="I160" s="115"/>
      <c r="J160" s="36"/>
      <c r="K160" s="36"/>
      <c r="L160" s="39"/>
      <c r="M160" s="218"/>
      <c r="N160" s="219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122</v>
      </c>
      <c r="AU160" s="17" t="s">
        <v>82</v>
      </c>
    </row>
    <row r="161" spans="1:65" s="13" customFormat="1" ht="11.25">
      <c r="B161" s="220"/>
      <c r="C161" s="221"/>
      <c r="D161" s="216" t="s">
        <v>128</v>
      </c>
      <c r="E161" s="221"/>
      <c r="F161" s="223" t="s">
        <v>198</v>
      </c>
      <c r="G161" s="221"/>
      <c r="H161" s="224">
        <v>1387.335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128</v>
      </c>
      <c r="AU161" s="230" t="s">
        <v>82</v>
      </c>
      <c r="AV161" s="13" t="s">
        <v>82</v>
      </c>
      <c r="AW161" s="13" t="s">
        <v>4</v>
      </c>
      <c r="AX161" s="13" t="s">
        <v>80</v>
      </c>
      <c r="AY161" s="230" t="s">
        <v>113</v>
      </c>
    </row>
    <row r="162" spans="1:65" s="2" customFormat="1" ht="21.75" customHeight="1">
      <c r="A162" s="34"/>
      <c r="B162" s="35"/>
      <c r="C162" s="203" t="s">
        <v>8</v>
      </c>
      <c r="D162" s="203" t="s">
        <v>115</v>
      </c>
      <c r="E162" s="204" t="s">
        <v>199</v>
      </c>
      <c r="F162" s="205" t="s">
        <v>200</v>
      </c>
      <c r="G162" s="206" t="s">
        <v>144</v>
      </c>
      <c r="H162" s="207">
        <v>27.558</v>
      </c>
      <c r="I162" s="208"/>
      <c r="J162" s="209">
        <f>ROUND(I162*H162,2)</f>
        <v>0</v>
      </c>
      <c r="K162" s="205" t="s">
        <v>119</v>
      </c>
      <c r="L162" s="39"/>
      <c r="M162" s="210" t="s">
        <v>1</v>
      </c>
      <c r="N162" s="211" t="s">
        <v>37</v>
      </c>
      <c r="O162" s="71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4" t="s">
        <v>120</v>
      </c>
      <c r="AT162" s="214" t="s">
        <v>115</v>
      </c>
      <c r="AU162" s="214" t="s">
        <v>82</v>
      </c>
      <c r="AY162" s="17" t="s">
        <v>113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7" t="s">
        <v>80</v>
      </c>
      <c r="BK162" s="215">
        <f>ROUND(I162*H162,2)</f>
        <v>0</v>
      </c>
      <c r="BL162" s="17" t="s">
        <v>120</v>
      </c>
      <c r="BM162" s="214" t="s">
        <v>201</v>
      </c>
    </row>
    <row r="163" spans="1:65" s="2" customFormat="1" ht="29.25">
      <c r="A163" s="34"/>
      <c r="B163" s="35"/>
      <c r="C163" s="36"/>
      <c r="D163" s="216" t="s">
        <v>122</v>
      </c>
      <c r="E163" s="36"/>
      <c r="F163" s="217" t="s">
        <v>202</v>
      </c>
      <c r="G163" s="36"/>
      <c r="H163" s="36"/>
      <c r="I163" s="115"/>
      <c r="J163" s="36"/>
      <c r="K163" s="36"/>
      <c r="L163" s="39"/>
      <c r="M163" s="218"/>
      <c r="N163" s="219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122</v>
      </c>
      <c r="AU163" s="17" t="s">
        <v>82</v>
      </c>
    </row>
    <row r="164" spans="1:65" s="2" customFormat="1" ht="21.75" customHeight="1">
      <c r="A164" s="34"/>
      <c r="B164" s="35"/>
      <c r="C164" s="203" t="s">
        <v>203</v>
      </c>
      <c r="D164" s="203" t="s">
        <v>115</v>
      </c>
      <c r="E164" s="204" t="s">
        <v>204</v>
      </c>
      <c r="F164" s="205" t="s">
        <v>205</v>
      </c>
      <c r="G164" s="206" t="s">
        <v>144</v>
      </c>
      <c r="H164" s="207">
        <v>59.014000000000003</v>
      </c>
      <c r="I164" s="208"/>
      <c r="J164" s="209">
        <f>ROUND(I164*H164,2)</f>
        <v>0</v>
      </c>
      <c r="K164" s="205" t="s">
        <v>119</v>
      </c>
      <c r="L164" s="39"/>
      <c r="M164" s="210" t="s">
        <v>1</v>
      </c>
      <c r="N164" s="211" t="s">
        <v>37</v>
      </c>
      <c r="O164" s="71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4" t="s">
        <v>120</v>
      </c>
      <c r="AT164" s="214" t="s">
        <v>115</v>
      </c>
      <c r="AU164" s="214" t="s">
        <v>82</v>
      </c>
      <c r="AY164" s="17" t="s">
        <v>113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7" t="s">
        <v>80</v>
      </c>
      <c r="BK164" s="215">
        <f>ROUND(I164*H164,2)</f>
        <v>0</v>
      </c>
      <c r="BL164" s="17" t="s">
        <v>120</v>
      </c>
      <c r="BM164" s="214" t="s">
        <v>206</v>
      </c>
    </row>
    <row r="165" spans="1:65" s="2" customFormat="1" ht="19.5">
      <c r="A165" s="34"/>
      <c r="B165" s="35"/>
      <c r="C165" s="36"/>
      <c r="D165" s="216" t="s">
        <v>122</v>
      </c>
      <c r="E165" s="36"/>
      <c r="F165" s="217" t="s">
        <v>207</v>
      </c>
      <c r="G165" s="36"/>
      <c r="H165" s="36"/>
      <c r="I165" s="115"/>
      <c r="J165" s="36"/>
      <c r="K165" s="36"/>
      <c r="L165" s="39"/>
      <c r="M165" s="218"/>
      <c r="N165" s="219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122</v>
      </c>
      <c r="AU165" s="17" t="s">
        <v>82</v>
      </c>
    </row>
    <row r="166" spans="1:65" s="2" customFormat="1" ht="21.75" customHeight="1">
      <c r="A166" s="34"/>
      <c r="B166" s="35"/>
      <c r="C166" s="203" t="s">
        <v>208</v>
      </c>
      <c r="D166" s="203" t="s">
        <v>115</v>
      </c>
      <c r="E166" s="204" t="s">
        <v>209</v>
      </c>
      <c r="F166" s="205" t="s">
        <v>210</v>
      </c>
      <c r="G166" s="206" t="s">
        <v>144</v>
      </c>
      <c r="H166" s="207">
        <v>12</v>
      </c>
      <c r="I166" s="208"/>
      <c r="J166" s="209">
        <f>ROUND(I166*H166,2)</f>
        <v>0</v>
      </c>
      <c r="K166" s="205" t="s">
        <v>119</v>
      </c>
      <c r="L166" s="39"/>
      <c r="M166" s="210" t="s">
        <v>1</v>
      </c>
      <c r="N166" s="211" t="s">
        <v>37</v>
      </c>
      <c r="O166" s="71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4" t="s">
        <v>120</v>
      </c>
      <c r="AT166" s="214" t="s">
        <v>115</v>
      </c>
      <c r="AU166" s="214" t="s">
        <v>82</v>
      </c>
      <c r="AY166" s="17" t="s">
        <v>113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7" t="s">
        <v>80</v>
      </c>
      <c r="BK166" s="215">
        <f>ROUND(I166*H166,2)</f>
        <v>0</v>
      </c>
      <c r="BL166" s="17" t="s">
        <v>120</v>
      </c>
      <c r="BM166" s="214" t="s">
        <v>211</v>
      </c>
    </row>
    <row r="167" spans="1:65" s="2" customFormat="1" ht="29.25">
      <c r="A167" s="34"/>
      <c r="B167" s="35"/>
      <c r="C167" s="36"/>
      <c r="D167" s="216" t="s">
        <v>122</v>
      </c>
      <c r="E167" s="36"/>
      <c r="F167" s="217" t="s">
        <v>212</v>
      </c>
      <c r="G167" s="36"/>
      <c r="H167" s="36"/>
      <c r="I167" s="115"/>
      <c r="J167" s="36"/>
      <c r="K167" s="36"/>
      <c r="L167" s="39"/>
      <c r="M167" s="218"/>
      <c r="N167" s="219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122</v>
      </c>
      <c r="AU167" s="17" t="s">
        <v>82</v>
      </c>
    </row>
    <row r="168" spans="1:65" s="2" customFormat="1" ht="21.75" customHeight="1">
      <c r="A168" s="34"/>
      <c r="B168" s="35"/>
      <c r="C168" s="203" t="s">
        <v>213</v>
      </c>
      <c r="D168" s="203" t="s">
        <v>115</v>
      </c>
      <c r="E168" s="204" t="s">
        <v>214</v>
      </c>
      <c r="F168" s="205" t="s">
        <v>215</v>
      </c>
      <c r="G168" s="206" t="s">
        <v>144</v>
      </c>
      <c r="H168" s="207">
        <v>5.9169999999999998</v>
      </c>
      <c r="I168" s="208"/>
      <c r="J168" s="209">
        <f>ROUND(I168*H168,2)</f>
        <v>0</v>
      </c>
      <c r="K168" s="205" t="s">
        <v>119</v>
      </c>
      <c r="L168" s="39"/>
      <c r="M168" s="210" t="s">
        <v>1</v>
      </c>
      <c r="N168" s="211" t="s">
        <v>37</v>
      </c>
      <c r="O168" s="71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4" t="s">
        <v>120</v>
      </c>
      <c r="AT168" s="214" t="s">
        <v>115</v>
      </c>
      <c r="AU168" s="214" t="s">
        <v>82</v>
      </c>
      <c r="AY168" s="17" t="s">
        <v>113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7" t="s">
        <v>80</v>
      </c>
      <c r="BK168" s="215">
        <f>ROUND(I168*H168,2)</f>
        <v>0</v>
      </c>
      <c r="BL168" s="17" t="s">
        <v>120</v>
      </c>
      <c r="BM168" s="214" t="s">
        <v>216</v>
      </c>
    </row>
    <row r="169" spans="1:65" s="2" customFormat="1" ht="19.5">
      <c r="A169" s="34"/>
      <c r="B169" s="35"/>
      <c r="C169" s="36"/>
      <c r="D169" s="216" t="s">
        <v>122</v>
      </c>
      <c r="E169" s="36"/>
      <c r="F169" s="217" t="s">
        <v>217</v>
      </c>
      <c r="G169" s="36"/>
      <c r="H169" s="36"/>
      <c r="I169" s="115"/>
      <c r="J169" s="36"/>
      <c r="K169" s="36"/>
      <c r="L169" s="39"/>
      <c r="M169" s="262"/>
      <c r="N169" s="263"/>
      <c r="O169" s="264"/>
      <c r="P169" s="264"/>
      <c r="Q169" s="264"/>
      <c r="R169" s="264"/>
      <c r="S169" s="264"/>
      <c r="T169" s="2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122</v>
      </c>
      <c r="AU169" s="17" t="s">
        <v>82</v>
      </c>
    </row>
    <row r="170" spans="1:65" s="2" customFormat="1" ht="6.95" customHeight="1">
      <c r="A170" s="34"/>
      <c r="B170" s="54"/>
      <c r="C170" s="55"/>
      <c r="D170" s="55"/>
      <c r="E170" s="55"/>
      <c r="F170" s="55"/>
      <c r="G170" s="55"/>
      <c r="H170" s="55"/>
      <c r="I170" s="152"/>
      <c r="J170" s="55"/>
      <c r="K170" s="55"/>
      <c r="L170" s="39"/>
      <c r="M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</row>
  </sheetData>
  <sheetProtection algorithmName="SHA-512" hashValue="WTgbHNUxVg45Os1zlgwRJDSu2Y8jsWyXEGc9UY+TVv/e8dL6NfJBPdnFXWWRZFnAhpjfX7ncvgLzxvNScoa1ZA==" saltValue="1GpQOVxmk7Hhq73Dpar2Izh+RZQZJF1gz+dJEFwLBSXW7nTO80IDc3RfLeT9cYKE88GjKLAyruzTLz5CAbzJJg==" spinCount="100000" sheet="1" objects="1" scenarios="1" formatColumns="0" formatRows="0" autoFilter="0"/>
  <autoFilter ref="C119:K16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7" t="s">
        <v>85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82</v>
      </c>
    </row>
    <row r="4" spans="1:46" s="1" customFormat="1" ht="24.95" customHeight="1">
      <c r="B4" s="20"/>
      <c r="D4" s="112" t="s">
        <v>86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07" t="str">
        <f>'Rekapitulace stavby'!K6</f>
        <v>Demolice - Val.Meziříčí- vym.stanoviště č.4</v>
      </c>
      <c r="F7" s="308"/>
      <c r="G7" s="308"/>
      <c r="H7" s="308"/>
      <c r="I7" s="108"/>
      <c r="L7" s="20"/>
    </row>
    <row r="8" spans="1:46" s="2" customFormat="1" ht="12" customHeight="1">
      <c r="A8" s="34"/>
      <c r="B8" s="39"/>
      <c r="C8" s="34"/>
      <c r="D8" s="114" t="s">
        <v>87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9" t="s">
        <v>218</v>
      </c>
      <c r="F9" s="310"/>
      <c r="G9" s="310"/>
      <c r="H9" s="310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23</v>
      </c>
      <c r="E14" s="34"/>
      <c r="F14" s="34"/>
      <c r="G14" s="34"/>
      <c r="H14" s="34"/>
      <c r="I14" s="117" t="s">
        <v>24</v>
      </c>
      <c r="J14" s="116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 xml:space="preserve"> </v>
      </c>
      <c r="F15" s="34"/>
      <c r="G15" s="34"/>
      <c r="H15" s="34"/>
      <c r="I15" s="117" t="s">
        <v>25</v>
      </c>
      <c r="J15" s="116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26</v>
      </c>
      <c r="E17" s="34"/>
      <c r="F17" s="34"/>
      <c r="G17" s="34"/>
      <c r="H17" s="34"/>
      <c r="I17" s="117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1" t="str">
        <f>'Rekapitulace stavby'!E14</f>
        <v>Vyplň údaj</v>
      </c>
      <c r="F18" s="312"/>
      <c r="G18" s="312"/>
      <c r="H18" s="312"/>
      <c r="I18" s="117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28</v>
      </c>
      <c r="E20" s="34"/>
      <c r="F20" s="34"/>
      <c r="G20" s="34"/>
      <c r="H20" s="34"/>
      <c r="I20" s="117" t="s">
        <v>24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25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30</v>
      </c>
      <c r="E23" s="34"/>
      <c r="F23" s="34"/>
      <c r="G23" s="34"/>
      <c r="H23" s="34"/>
      <c r="I23" s="117" t="s">
        <v>24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25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31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3" t="s">
        <v>1</v>
      </c>
      <c r="F27" s="313"/>
      <c r="G27" s="313"/>
      <c r="H27" s="313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32</v>
      </c>
      <c r="E30" s="34"/>
      <c r="F30" s="34"/>
      <c r="G30" s="34"/>
      <c r="H30" s="34"/>
      <c r="I30" s="115"/>
      <c r="J30" s="126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34</v>
      </c>
      <c r="G32" s="34"/>
      <c r="H32" s="34"/>
      <c r="I32" s="128" t="s">
        <v>33</v>
      </c>
      <c r="J32" s="127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36</v>
      </c>
      <c r="E33" s="114" t="s">
        <v>37</v>
      </c>
      <c r="F33" s="130">
        <f>ROUND((SUM(BE120:BE130)),  2)</f>
        <v>0</v>
      </c>
      <c r="G33" s="34"/>
      <c r="H33" s="34"/>
      <c r="I33" s="131">
        <v>0.21</v>
      </c>
      <c r="J33" s="130">
        <f>ROUND(((SUM(BE120:BE130))*I33),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38</v>
      </c>
      <c r="F34" s="130">
        <f>ROUND((SUM(BF120:BF130)),  2)</f>
        <v>0</v>
      </c>
      <c r="G34" s="34"/>
      <c r="H34" s="34"/>
      <c r="I34" s="131">
        <v>0.15</v>
      </c>
      <c r="J34" s="130">
        <f>ROUND(((SUM(BF120:BF130))*I34),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39</v>
      </c>
      <c r="F35" s="130">
        <f>ROUND((SUM(BG120:BG130)),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40</v>
      </c>
      <c r="F36" s="130">
        <f>ROUND((SUM(BH120:BH130)),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41</v>
      </c>
      <c r="F37" s="130">
        <f>ROUND((SUM(BI120:BI130)),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42</v>
      </c>
      <c r="E39" s="134"/>
      <c r="F39" s="134"/>
      <c r="G39" s="135" t="s">
        <v>43</v>
      </c>
      <c r="H39" s="136" t="s">
        <v>44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45</v>
      </c>
      <c r="E50" s="141"/>
      <c r="F50" s="141"/>
      <c r="G50" s="140" t="s">
        <v>46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43" t="s">
        <v>47</v>
      </c>
      <c r="E61" s="144"/>
      <c r="F61" s="145" t="s">
        <v>48</v>
      </c>
      <c r="G61" s="143" t="s">
        <v>47</v>
      </c>
      <c r="H61" s="144"/>
      <c r="I61" s="146"/>
      <c r="J61" s="147" t="s">
        <v>48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40" t="s">
        <v>49</v>
      </c>
      <c r="E65" s="148"/>
      <c r="F65" s="148"/>
      <c r="G65" s="140" t="s">
        <v>50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43" t="s">
        <v>47</v>
      </c>
      <c r="E76" s="144"/>
      <c r="F76" s="145" t="s">
        <v>48</v>
      </c>
      <c r="G76" s="143" t="s">
        <v>47</v>
      </c>
      <c r="H76" s="144"/>
      <c r="I76" s="146"/>
      <c r="J76" s="147" t="s">
        <v>48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89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4" t="str">
        <f>E7</f>
        <v>Demolice - Val.Meziříčí- vym.stanoviště č.4</v>
      </c>
      <c r="F85" s="315"/>
      <c r="G85" s="315"/>
      <c r="H85" s="315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87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5" t="str">
        <f>E9</f>
        <v>SO 02 - VRN</v>
      </c>
      <c r="F87" s="316"/>
      <c r="G87" s="316"/>
      <c r="H87" s="316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117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117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90</v>
      </c>
      <c r="D94" s="157"/>
      <c r="E94" s="157"/>
      <c r="F94" s="157"/>
      <c r="G94" s="157"/>
      <c r="H94" s="157"/>
      <c r="I94" s="158"/>
      <c r="J94" s="159" t="s">
        <v>91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92</v>
      </c>
      <c r="D96" s="36"/>
      <c r="E96" s="36"/>
      <c r="F96" s="36"/>
      <c r="G96" s="36"/>
      <c r="H96" s="36"/>
      <c r="I96" s="115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93</v>
      </c>
    </row>
    <row r="97" spans="1:31" s="9" customFormat="1" ht="24.95" customHeight="1">
      <c r="B97" s="161"/>
      <c r="C97" s="162"/>
      <c r="D97" s="163" t="s">
        <v>219</v>
      </c>
      <c r="E97" s="164"/>
      <c r="F97" s="164"/>
      <c r="G97" s="164"/>
      <c r="H97" s="164"/>
      <c r="I97" s="165"/>
      <c r="J97" s="166">
        <f>J121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220</v>
      </c>
      <c r="E98" s="171"/>
      <c r="F98" s="171"/>
      <c r="G98" s="171"/>
      <c r="H98" s="171"/>
      <c r="I98" s="172"/>
      <c r="J98" s="173">
        <f>J122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221</v>
      </c>
      <c r="E99" s="171"/>
      <c r="F99" s="171"/>
      <c r="G99" s="171"/>
      <c r="H99" s="171"/>
      <c r="I99" s="172"/>
      <c r="J99" s="173">
        <f>J125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222</v>
      </c>
      <c r="E100" s="171"/>
      <c r="F100" s="171"/>
      <c r="G100" s="171"/>
      <c r="H100" s="171"/>
      <c r="I100" s="172"/>
      <c r="J100" s="173">
        <f>J128</f>
        <v>0</v>
      </c>
      <c r="K100" s="169"/>
      <c r="L100" s="174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115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152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155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98</v>
      </c>
      <c r="D107" s="36"/>
      <c r="E107" s="36"/>
      <c r="F107" s="36"/>
      <c r="G107" s="36"/>
      <c r="H107" s="36"/>
      <c r="I107" s="115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14" t="str">
        <f>E7</f>
        <v>Demolice - Val.Meziříčí- vym.stanoviště č.4</v>
      </c>
      <c r="F110" s="315"/>
      <c r="G110" s="315"/>
      <c r="H110" s="315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87</v>
      </c>
      <c r="D111" s="36"/>
      <c r="E111" s="36"/>
      <c r="F111" s="36"/>
      <c r="G111" s="36"/>
      <c r="H111" s="36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85" t="str">
        <f>E9</f>
        <v>SO 02 - VRN</v>
      </c>
      <c r="F112" s="316"/>
      <c r="G112" s="316"/>
      <c r="H112" s="31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 xml:space="preserve"> </v>
      </c>
      <c r="G114" s="36"/>
      <c r="H114" s="36"/>
      <c r="I114" s="117" t="s">
        <v>22</v>
      </c>
      <c r="J114" s="66">
        <f>IF(J12="","",J12)</f>
        <v>0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23</v>
      </c>
      <c r="D116" s="36"/>
      <c r="E116" s="36"/>
      <c r="F116" s="27" t="str">
        <f>E15</f>
        <v xml:space="preserve"> </v>
      </c>
      <c r="G116" s="36"/>
      <c r="H116" s="36"/>
      <c r="I116" s="117" t="s">
        <v>28</v>
      </c>
      <c r="J116" s="32" t="str">
        <f>E21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26</v>
      </c>
      <c r="D117" s="36"/>
      <c r="E117" s="36"/>
      <c r="F117" s="27" t="str">
        <f>IF(E18="","",E18)</f>
        <v>Vyplň údaj</v>
      </c>
      <c r="G117" s="36"/>
      <c r="H117" s="36"/>
      <c r="I117" s="117" t="s">
        <v>30</v>
      </c>
      <c r="J117" s="32" t="str">
        <f>E24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115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75"/>
      <c r="B119" s="176"/>
      <c r="C119" s="177" t="s">
        <v>99</v>
      </c>
      <c r="D119" s="178" t="s">
        <v>57</v>
      </c>
      <c r="E119" s="178" t="s">
        <v>53</v>
      </c>
      <c r="F119" s="178" t="s">
        <v>54</v>
      </c>
      <c r="G119" s="178" t="s">
        <v>100</v>
      </c>
      <c r="H119" s="178" t="s">
        <v>101</v>
      </c>
      <c r="I119" s="179" t="s">
        <v>102</v>
      </c>
      <c r="J119" s="178" t="s">
        <v>91</v>
      </c>
      <c r="K119" s="180" t="s">
        <v>103</v>
      </c>
      <c r="L119" s="181"/>
      <c r="M119" s="75" t="s">
        <v>1</v>
      </c>
      <c r="N119" s="76" t="s">
        <v>36</v>
      </c>
      <c r="O119" s="76" t="s">
        <v>104</v>
      </c>
      <c r="P119" s="76" t="s">
        <v>105</v>
      </c>
      <c r="Q119" s="76" t="s">
        <v>106</v>
      </c>
      <c r="R119" s="76" t="s">
        <v>107</v>
      </c>
      <c r="S119" s="76" t="s">
        <v>108</v>
      </c>
      <c r="T119" s="77" t="s">
        <v>109</v>
      </c>
      <c r="U119" s="175"/>
      <c r="V119" s="175"/>
      <c r="W119" s="175"/>
      <c r="X119" s="175"/>
      <c r="Y119" s="175"/>
      <c r="Z119" s="175"/>
      <c r="AA119" s="175"/>
      <c r="AB119" s="175"/>
      <c r="AC119" s="175"/>
      <c r="AD119" s="175"/>
      <c r="AE119" s="175"/>
    </row>
    <row r="120" spans="1:65" s="2" customFormat="1" ht="22.9" customHeight="1">
      <c r="A120" s="34"/>
      <c r="B120" s="35"/>
      <c r="C120" s="82" t="s">
        <v>110</v>
      </c>
      <c r="D120" s="36"/>
      <c r="E120" s="36"/>
      <c r="F120" s="36"/>
      <c r="G120" s="36"/>
      <c r="H120" s="36"/>
      <c r="I120" s="115"/>
      <c r="J120" s="182">
        <f>BK120</f>
        <v>0</v>
      </c>
      <c r="K120" s="36"/>
      <c r="L120" s="39"/>
      <c r="M120" s="78"/>
      <c r="N120" s="183"/>
      <c r="O120" s="79"/>
      <c r="P120" s="184">
        <f>P121</f>
        <v>0</v>
      </c>
      <c r="Q120" s="79"/>
      <c r="R120" s="184">
        <f>R121</f>
        <v>0</v>
      </c>
      <c r="S120" s="79"/>
      <c r="T120" s="185">
        <f>T121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71</v>
      </c>
      <c r="AU120" s="17" t="s">
        <v>93</v>
      </c>
      <c r="BK120" s="186">
        <f>BK121</f>
        <v>0</v>
      </c>
    </row>
    <row r="121" spans="1:65" s="12" customFormat="1" ht="25.9" customHeight="1">
      <c r="B121" s="187"/>
      <c r="C121" s="188"/>
      <c r="D121" s="189" t="s">
        <v>71</v>
      </c>
      <c r="E121" s="190" t="s">
        <v>84</v>
      </c>
      <c r="F121" s="190" t="s">
        <v>223</v>
      </c>
      <c r="G121" s="188"/>
      <c r="H121" s="188"/>
      <c r="I121" s="191"/>
      <c r="J121" s="192">
        <f>BK121</f>
        <v>0</v>
      </c>
      <c r="K121" s="188"/>
      <c r="L121" s="193"/>
      <c r="M121" s="194"/>
      <c r="N121" s="195"/>
      <c r="O121" s="195"/>
      <c r="P121" s="196">
        <f>P122+P125+P128</f>
        <v>0</v>
      </c>
      <c r="Q121" s="195"/>
      <c r="R121" s="196">
        <f>R122+R125+R128</f>
        <v>0</v>
      </c>
      <c r="S121" s="195"/>
      <c r="T121" s="197">
        <f>T122+T125+T128</f>
        <v>0</v>
      </c>
      <c r="AR121" s="198" t="s">
        <v>135</v>
      </c>
      <c r="AT121" s="199" t="s">
        <v>71</v>
      </c>
      <c r="AU121" s="199" t="s">
        <v>72</v>
      </c>
      <c r="AY121" s="198" t="s">
        <v>113</v>
      </c>
      <c r="BK121" s="200">
        <f>BK122+BK125+BK128</f>
        <v>0</v>
      </c>
    </row>
    <row r="122" spans="1:65" s="12" customFormat="1" ht="22.9" customHeight="1">
      <c r="B122" s="187"/>
      <c r="C122" s="188"/>
      <c r="D122" s="189" t="s">
        <v>71</v>
      </c>
      <c r="E122" s="201" t="s">
        <v>224</v>
      </c>
      <c r="F122" s="201" t="s">
        <v>225</v>
      </c>
      <c r="G122" s="188"/>
      <c r="H122" s="188"/>
      <c r="I122" s="191"/>
      <c r="J122" s="202">
        <f>BK122</f>
        <v>0</v>
      </c>
      <c r="K122" s="188"/>
      <c r="L122" s="193"/>
      <c r="M122" s="194"/>
      <c r="N122" s="195"/>
      <c r="O122" s="195"/>
      <c r="P122" s="196">
        <f>SUM(P123:P124)</f>
        <v>0</v>
      </c>
      <c r="Q122" s="195"/>
      <c r="R122" s="196">
        <f>SUM(R123:R124)</f>
        <v>0</v>
      </c>
      <c r="S122" s="195"/>
      <c r="T122" s="197">
        <f>SUM(T123:T124)</f>
        <v>0</v>
      </c>
      <c r="AR122" s="198" t="s">
        <v>135</v>
      </c>
      <c r="AT122" s="199" t="s">
        <v>71</v>
      </c>
      <c r="AU122" s="199" t="s">
        <v>80</v>
      </c>
      <c r="AY122" s="198" t="s">
        <v>113</v>
      </c>
      <c r="BK122" s="200">
        <f>SUM(BK123:BK124)</f>
        <v>0</v>
      </c>
    </row>
    <row r="123" spans="1:65" s="2" customFormat="1" ht="16.5" customHeight="1">
      <c r="A123" s="34"/>
      <c r="B123" s="35"/>
      <c r="C123" s="203" t="s">
        <v>80</v>
      </c>
      <c r="D123" s="203" t="s">
        <v>115</v>
      </c>
      <c r="E123" s="204" t="s">
        <v>226</v>
      </c>
      <c r="F123" s="205" t="s">
        <v>225</v>
      </c>
      <c r="G123" s="206" t="s">
        <v>227</v>
      </c>
      <c r="H123" s="207">
        <v>1</v>
      </c>
      <c r="I123" s="208"/>
      <c r="J123" s="209">
        <f>ROUND(I123*H123,2)</f>
        <v>0</v>
      </c>
      <c r="K123" s="205" t="s">
        <v>119</v>
      </c>
      <c r="L123" s="39"/>
      <c r="M123" s="210" t="s">
        <v>1</v>
      </c>
      <c r="N123" s="211" t="s">
        <v>37</v>
      </c>
      <c r="O123" s="71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4" t="s">
        <v>228</v>
      </c>
      <c r="AT123" s="214" t="s">
        <v>115</v>
      </c>
      <c r="AU123" s="214" t="s">
        <v>82</v>
      </c>
      <c r="AY123" s="17" t="s">
        <v>113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7" t="s">
        <v>80</v>
      </c>
      <c r="BK123" s="215">
        <f>ROUND(I123*H123,2)</f>
        <v>0</v>
      </c>
      <c r="BL123" s="17" t="s">
        <v>228</v>
      </c>
      <c r="BM123" s="214" t="s">
        <v>229</v>
      </c>
    </row>
    <row r="124" spans="1:65" s="2" customFormat="1" ht="29.25">
      <c r="A124" s="34"/>
      <c r="B124" s="35"/>
      <c r="C124" s="36"/>
      <c r="D124" s="216" t="s">
        <v>122</v>
      </c>
      <c r="E124" s="36"/>
      <c r="F124" s="217" t="s">
        <v>230</v>
      </c>
      <c r="G124" s="36"/>
      <c r="H124" s="36"/>
      <c r="I124" s="115"/>
      <c r="J124" s="36"/>
      <c r="K124" s="36"/>
      <c r="L124" s="39"/>
      <c r="M124" s="218"/>
      <c r="N124" s="219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122</v>
      </c>
      <c r="AU124" s="17" t="s">
        <v>82</v>
      </c>
    </row>
    <row r="125" spans="1:65" s="12" customFormat="1" ht="22.9" customHeight="1">
      <c r="B125" s="187"/>
      <c r="C125" s="188"/>
      <c r="D125" s="189" t="s">
        <v>71</v>
      </c>
      <c r="E125" s="201" t="s">
        <v>231</v>
      </c>
      <c r="F125" s="201" t="s">
        <v>232</v>
      </c>
      <c r="G125" s="188"/>
      <c r="H125" s="188"/>
      <c r="I125" s="191"/>
      <c r="J125" s="202">
        <f>BK125</f>
        <v>0</v>
      </c>
      <c r="K125" s="188"/>
      <c r="L125" s="193"/>
      <c r="M125" s="194"/>
      <c r="N125" s="195"/>
      <c r="O125" s="195"/>
      <c r="P125" s="196">
        <f>SUM(P126:P127)</f>
        <v>0</v>
      </c>
      <c r="Q125" s="195"/>
      <c r="R125" s="196">
        <f>SUM(R126:R127)</f>
        <v>0</v>
      </c>
      <c r="S125" s="195"/>
      <c r="T125" s="197">
        <f>SUM(T126:T127)</f>
        <v>0</v>
      </c>
      <c r="AR125" s="198" t="s">
        <v>135</v>
      </c>
      <c r="AT125" s="199" t="s">
        <v>71</v>
      </c>
      <c r="AU125" s="199" t="s">
        <v>80</v>
      </c>
      <c r="AY125" s="198" t="s">
        <v>113</v>
      </c>
      <c r="BK125" s="200">
        <f>SUM(BK126:BK127)</f>
        <v>0</v>
      </c>
    </row>
    <row r="126" spans="1:65" s="2" customFormat="1" ht="16.5" customHeight="1">
      <c r="A126" s="34"/>
      <c r="B126" s="35"/>
      <c r="C126" s="203" t="s">
        <v>82</v>
      </c>
      <c r="D126" s="203" t="s">
        <v>115</v>
      </c>
      <c r="E126" s="204" t="s">
        <v>233</v>
      </c>
      <c r="F126" s="205" t="s">
        <v>232</v>
      </c>
      <c r="G126" s="206" t="s">
        <v>227</v>
      </c>
      <c r="H126" s="207">
        <v>1</v>
      </c>
      <c r="I126" s="208"/>
      <c r="J126" s="209">
        <f>ROUND(I126*H126,2)</f>
        <v>0</v>
      </c>
      <c r="K126" s="205" t="s">
        <v>119</v>
      </c>
      <c r="L126" s="39"/>
      <c r="M126" s="210" t="s">
        <v>1</v>
      </c>
      <c r="N126" s="211" t="s">
        <v>37</v>
      </c>
      <c r="O126" s="71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4" t="s">
        <v>228</v>
      </c>
      <c r="AT126" s="214" t="s">
        <v>115</v>
      </c>
      <c r="AU126" s="214" t="s">
        <v>82</v>
      </c>
      <c r="AY126" s="17" t="s">
        <v>113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7" t="s">
        <v>80</v>
      </c>
      <c r="BK126" s="215">
        <f>ROUND(I126*H126,2)</f>
        <v>0</v>
      </c>
      <c r="BL126" s="17" t="s">
        <v>228</v>
      </c>
      <c r="BM126" s="214" t="s">
        <v>234</v>
      </c>
    </row>
    <row r="127" spans="1:65" s="2" customFormat="1" ht="19.5">
      <c r="A127" s="34"/>
      <c r="B127" s="35"/>
      <c r="C127" s="36"/>
      <c r="D127" s="216" t="s">
        <v>122</v>
      </c>
      <c r="E127" s="36"/>
      <c r="F127" s="217" t="s">
        <v>235</v>
      </c>
      <c r="G127" s="36"/>
      <c r="H127" s="36"/>
      <c r="I127" s="115"/>
      <c r="J127" s="36"/>
      <c r="K127" s="36"/>
      <c r="L127" s="39"/>
      <c r="M127" s="218"/>
      <c r="N127" s="219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122</v>
      </c>
      <c r="AU127" s="17" t="s">
        <v>82</v>
      </c>
    </row>
    <row r="128" spans="1:65" s="12" customFormat="1" ht="22.9" customHeight="1">
      <c r="B128" s="187"/>
      <c r="C128" s="188"/>
      <c r="D128" s="189" t="s">
        <v>71</v>
      </c>
      <c r="E128" s="201" t="s">
        <v>236</v>
      </c>
      <c r="F128" s="201" t="s">
        <v>237</v>
      </c>
      <c r="G128" s="188"/>
      <c r="H128" s="188"/>
      <c r="I128" s="191"/>
      <c r="J128" s="202">
        <f>BK128</f>
        <v>0</v>
      </c>
      <c r="K128" s="188"/>
      <c r="L128" s="193"/>
      <c r="M128" s="194"/>
      <c r="N128" s="195"/>
      <c r="O128" s="195"/>
      <c r="P128" s="196">
        <f>SUM(P129:P130)</f>
        <v>0</v>
      </c>
      <c r="Q128" s="195"/>
      <c r="R128" s="196">
        <f>SUM(R129:R130)</f>
        <v>0</v>
      </c>
      <c r="S128" s="195"/>
      <c r="T128" s="197">
        <f>SUM(T129:T130)</f>
        <v>0</v>
      </c>
      <c r="AR128" s="198" t="s">
        <v>135</v>
      </c>
      <c r="AT128" s="199" t="s">
        <v>71</v>
      </c>
      <c r="AU128" s="199" t="s">
        <v>80</v>
      </c>
      <c r="AY128" s="198" t="s">
        <v>113</v>
      </c>
      <c r="BK128" s="200">
        <f>SUM(BK129:BK130)</f>
        <v>0</v>
      </c>
    </row>
    <row r="129" spans="1:65" s="2" customFormat="1" ht="16.5" customHeight="1">
      <c r="A129" s="34"/>
      <c r="B129" s="35"/>
      <c r="C129" s="203" t="s">
        <v>238</v>
      </c>
      <c r="D129" s="203" t="s">
        <v>115</v>
      </c>
      <c r="E129" s="204" t="s">
        <v>239</v>
      </c>
      <c r="F129" s="205" t="s">
        <v>237</v>
      </c>
      <c r="G129" s="206" t="s">
        <v>227</v>
      </c>
      <c r="H129" s="207">
        <v>1</v>
      </c>
      <c r="I129" s="208"/>
      <c r="J129" s="209">
        <f>ROUND(I129*H129,2)</f>
        <v>0</v>
      </c>
      <c r="K129" s="205" t="s">
        <v>119</v>
      </c>
      <c r="L129" s="39"/>
      <c r="M129" s="210" t="s">
        <v>1</v>
      </c>
      <c r="N129" s="211" t="s">
        <v>37</v>
      </c>
      <c r="O129" s="71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4" t="s">
        <v>228</v>
      </c>
      <c r="AT129" s="214" t="s">
        <v>115</v>
      </c>
      <c r="AU129" s="214" t="s">
        <v>82</v>
      </c>
      <c r="AY129" s="17" t="s">
        <v>113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7" t="s">
        <v>80</v>
      </c>
      <c r="BK129" s="215">
        <f>ROUND(I129*H129,2)</f>
        <v>0</v>
      </c>
      <c r="BL129" s="17" t="s">
        <v>228</v>
      </c>
      <c r="BM129" s="214" t="s">
        <v>240</v>
      </c>
    </row>
    <row r="130" spans="1:65" s="2" customFormat="1" ht="29.25">
      <c r="A130" s="34"/>
      <c r="B130" s="35"/>
      <c r="C130" s="36"/>
      <c r="D130" s="216" t="s">
        <v>122</v>
      </c>
      <c r="E130" s="36"/>
      <c r="F130" s="217" t="s">
        <v>241</v>
      </c>
      <c r="G130" s="36"/>
      <c r="H130" s="36"/>
      <c r="I130" s="115"/>
      <c r="J130" s="36"/>
      <c r="K130" s="36"/>
      <c r="L130" s="39"/>
      <c r="M130" s="262"/>
      <c r="N130" s="263"/>
      <c r="O130" s="264"/>
      <c r="P130" s="264"/>
      <c r="Q130" s="264"/>
      <c r="R130" s="264"/>
      <c r="S130" s="264"/>
      <c r="T130" s="2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122</v>
      </c>
      <c r="AU130" s="17" t="s">
        <v>82</v>
      </c>
    </row>
    <row r="131" spans="1:65" s="2" customFormat="1" ht="6.95" customHeight="1">
      <c r="A131" s="34"/>
      <c r="B131" s="54"/>
      <c r="C131" s="55"/>
      <c r="D131" s="55"/>
      <c r="E131" s="55"/>
      <c r="F131" s="55"/>
      <c r="G131" s="55"/>
      <c r="H131" s="55"/>
      <c r="I131" s="152"/>
      <c r="J131" s="55"/>
      <c r="K131" s="55"/>
      <c r="L131" s="39"/>
      <c r="M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</sheetData>
  <sheetProtection algorithmName="SHA-512" hashValue="r98mv1oiFbajUWjrGz2kuFcDLZhQ4VkGbkicJ6LNz4xcTLNNrLosUIRbTqjHVKhJ1oqBov+t4nSCkEKr7h/FQQ==" saltValue="UE8Mtklp975d8GfgZTAyGYO9MZAD8W4IWSk1+308mLu5zxrdFiPf8FOj4SHHcPXBk4GP5ThbP7bQ2Ty763DooA==" spinCount="100000" sheet="1" objects="1" scenarios="1" formatColumns="0" formatRows="0" autoFilter="0"/>
  <autoFilter ref="C119:K130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vym.stanoviště č.4</vt:lpstr>
      <vt:lpstr>SO 02 - VRN</vt:lpstr>
      <vt:lpstr>'Rekapitulace stavby'!Názvy_tisku</vt:lpstr>
      <vt:lpstr>'SO 01 - vym.stanoviště č.4'!Názvy_tisku</vt:lpstr>
      <vt:lpstr>'SO 02 - VRN'!Názvy_tisku</vt:lpstr>
      <vt:lpstr>'Rekapitulace stavby'!Oblast_tisku</vt:lpstr>
      <vt:lpstr>'SO 01 - vym.stanoviště č.4'!Oblast_tisku</vt:lpstr>
      <vt:lpstr>'SO 02 -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Šnejdrla Antonín</dc:creator>
  <cp:lastModifiedBy>Duda Vlastimil, Ing.</cp:lastModifiedBy>
  <dcterms:created xsi:type="dcterms:W3CDTF">2020-06-02T12:29:53Z</dcterms:created>
  <dcterms:modified xsi:type="dcterms:W3CDTF">2020-10-06T11:22:42Z</dcterms:modified>
</cp:coreProperties>
</file>